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50.1.139\тарифное агенство\СВОД цен на ХЛЕБ\"/>
    </mc:Choice>
  </mc:AlternateContent>
  <bookViews>
    <workbookView xWindow="0" yWindow="0" windowWidth="15960" windowHeight="11355"/>
  </bookViews>
  <sheets>
    <sheet name="Свод РС (Я)" sheetId="36" r:id="rId1"/>
    <sheet name="Абый" sheetId="1" r:id="rId2"/>
    <sheet name="Алдан" sheetId="2" r:id="rId3"/>
    <sheet name="Аллаиха" sheetId="4" r:id="rId4"/>
    <sheet name="Анабар" sheetId="6" r:id="rId5"/>
    <sheet name="Амга" sheetId="5" r:id="rId6"/>
    <sheet name="Булун" sheetId="30" r:id="rId7"/>
    <sheet name="ВерхВилюйск" sheetId="34" r:id="rId8"/>
    <sheet name="ВерхКолымск" sheetId="9" r:id="rId9"/>
    <sheet name="Верхоян" sheetId="10" r:id="rId10"/>
    <sheet name="Вилюй" sheetId="11" r:id="rId11"/>
    <sheet name="Горный" sheetId="40" r:id="rId12"/>
    <sheet name="Жиган" sheetId="12" r:id="rId13"/>
    <sheet name="Кобяй" sheetId="13" r:id="rId14"/>
    <sheet name="Ленск" sheetId="15" r:id="rId15"/>
    <sheet name="МегиноКанг" sheetId="17" r:id="rId16"/>
    <sheet name="Мирный" sheetId="45" r:id="rId17"/>
    <sheet name="Момский" sheetId="41" r:id="rId18"/>
    <sheet name="Намск" sheetId="16" r:id="rId19"/>
    <sheet name="Нерюнгр" sheetId="20" r:id="rId20"/>
    <sheet name="Нижнеколымский" sheetId="43" r:id="rId21"/>
    <sheet name="Нюрба" sheetId="14" r:id="rId22"/>
    <sheet name="Оймякон" sheetId="44" r:id="rId23"/>
    <sheet name="Олекма" sheetId="7" r:id="rId24"/>
    <sheet name="Оленек" sheetId="27" r:id="rId25"/>
    <sheet name="СрКолым" sheetId="28" r:id="rId26"/>
    <sheet name="Сунтар" sheetId="31" r:id="rId27"/>
    <sheet name="Таатта" sheetId="3" r:id="rId28"/>
    <sheet name="Томпон" sheetId="32" r:id="rId29"/>
    <sheet name="Усть-Алдан" sheetId="18" r:id="rId30"/>
    <sheet name="УстьМай" sheetId="33" r:id="rId31"/>
    <sheet name="Усть-Яна" sheetId="39" r:id="rId32"/>
    <sheet name="Хангаласс" sheetId="37" r:id="rId33"/>
    <sheet name="Чурапч" sheetId="29" r:id="rId34"/>
    <sheet name="Эвено-Бытан" sheetId="19" r:id="rId35"/>
    <sheet name="Жатай" sheetId="46" r:id="rId36"/>
    <sheet name="Якутск" sheetId="8" r:id="rId37"/>
  </sheets>
  <definedNames>
    <definedName name="_xlnm._FilterDatabase" localSheetId="9" hidden="1">Верхоян!$A$3:$K$62</definedName>
    <definedName name="_xlnm._FilterDatabase" localSheetId="13" hidden="1">Кобяй!$A$3:$K$50</definedName>
    <definedName name="_xlnm._FilterDatabase" localSheetId="23" hidden="1">Олекма!$A$3:$K$57</definedName>
    <definedName name="_xlnm._FilterDatabase" localSheetId="0" hidden="1">'Свод РС (Я)'!$B$3:$C$677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10" l="1"/>
  <c r="E64" i="10"/>
  <c r="F64" i="10"/>
  <c r="G64" i="10"/>
  <c r="H64" i="10"/>
  <c r="C64" i="10"/>
  <c r="G48" i="5"/>
  <c r="H48" i="5"/>
  <c r="F48" i="5"/>
  <c r="C60" i="11"/>
  <c r="D60" i="11"/>
  <c r="E60" i="11"/>
  <c r="C36" i="33" l="1"/>
  <c r="C34" i="32"/>
  <c r="D38" i="3"/>
  <c r="E38" i="3"/>
  <c r="F38" i="3"/>
  <c r="G38" i="3"/>
  <c r="H38" i="3"/>
  <c r="C38" i="3"/>
  <c r="D36" i="3"/>
  <c r="E36" i="3"/>
  <c r="F36" i="3"/>
  <c r="G36" i="3"/>
  <c r="H36" i="3"/>
  <c r="C36" i="3"/>
  <c r="C36" i="44"/>
  <c r="F54" i="14"/>
  <c r="D54" i="14"/>
  <c r="E54" i="14"/>
  <c r="C54" i="14"/>
  <c r="C24" i="20"/>
  <c r="C78" i="17"/>
  <c r="D44" i="15"/>
  <c r="E44" i="15"/>
  <c r="C44" i="15"/>
  <c r="G52" i="13"/>
  <c r="H52" i="13"/>
  <c r="F52" i="13"/>
  <c r="D52" i="13"/>
  <c r="E52" i="13"/>
  <c r="C52" i="13"/>
  <c r="C38" i="40"/>
  <c r="C18" i="9"/>
  <c r="C64" i="34"/>
  <c r="D48" i="5"/>
  <c r="E48" i="5"/>
  <c r="C48" i="5"/>
  <c r="H20" i="1"/>
  <c r="G20" i="1"/>
  <c r="F20" i="1"/>
  <c r="E20" i="1"/>
  <c r="D20" i="1"/>
  <c r="C20" i="1"/>
  <c r="E7" i="1"/>
  <c r="E30" i="10"/>
  <c r="J32" i="15"/>
  <c r="I32" i="15"/>
  <c r="E4" i="2"/>
  <c r="E5" i="2"/>
  <c r="E7" i="2"/>
  <c r="E9" i="2"/>
  <c r="E11" i="2"/>
  <c r="E12" i="2"/>
  <c r="E13" i="2"/>
  <c r="E16" i="2"/>
  <c r="E17" i="2"/>
  <c r="E18" i="2"/>
  <c r="E19" i="2"/>
  <c r="E20" i="2"/>
  <c r="E21" i="2"/>
  <c r="H16" i="8"/>
  <c r="H4" i="8"/>
  <c r="E5" i="8"/>
  <c r="E6" i="8"/>
  <c r="E7" i="8"/>
  <c r="E8" i="8"/>
  <c r="E9" i="8"/>
  <c r="E10" i="8"/>
  <c r="E11" i="8"/>
  <c r="E12" i="8"/>
  <c r="E13" i="8"/>
  <c r="E14" i="8"/>
  <c r="E16" i="8"/>
  <c r="E17" i="8"/>
  <c r="E18" i="8"/>
  <c r="E19" i="8"/>
  <c r="E20" i="8"/>
  <c r="E21" i="8"/>
  <c r="E22" i="8"/>
  <c r="E23" i="8"/>
  <c r="E24" i="8"/>
  <c r="E25" i="8"/>
  <c r="E26" i="8"/>
  <c r="E4" i="8"/>
  <c r="H6" i="46"/>
  <c r="H4" i="46"/>
  <c r="E6" i="46"/>
  <c r="E4" i="46"/>
  <c r="H5" i="19"/>
  <c r="H7" i="19"/>
  <c r="E7" i="19"/>
  <c r="E5" i="19"/>
  <c r="H5" i="29"/>
  <c r="H7" i="29"/>
  <c r="H8" i="29"/>
  <c r="H9" i="29"/>
  <c r="H10" i="29"/>
  <c r="H11" i="29"/>
  <c r="H12" i="29"/>
  <c r="H13" i="29"/>
  <c r="H14" i="29"/>
  <c r="H15" i="29"/>
  <c r="H17" i="29"/>
  <c r="H18" i="29"/>
  <c r="H19" i="29"/>
  <c r="H20" i="29"/>
  <c r="H21" i="29"/>
  <c r="H22" i="29"/>
  <c r="H23" i="29"/>
  <c r="H24" i="29"/>
  <c r="H25" i="29"/>
  <c r="H26" i="29"/>
  <c r="H27" i="29"/>
  <c r="H28" i="29"/>
  <c r="H29" i="29"/>
  <c r="H30" i="29"/>
  <c r="H31" i="29"/>
  <c r="H32" i="29"/>
  <c r="H33" i="29"/>
  <c r="E5" i="29"/>
  <c r="E7" i="29"/>
  <c r="E8" i="29"/>
  <c r="E9" i="29"/>
  <c r="E10" i="29"/>
  <c r="E11" i="29"/>
  <c r="E12" i="29"/>
  <c r="E13" i="29"/>
  <c r="E14" i="29"/>
  <c r="E15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H4" i="29"/>
  <c r="E4" i="29"/>
  <c r="H6" i="37"/>
  <c r="H7" i="37"/>
  <c r="H8" i="37"/>
  <c r="H9" i="37"/>
  <c r="H10" i="37"/>
  <c r="H12" i="37"/>
  <c r="H13" i="37"/>
  <c r="H15" i="37"/>
  <c r="H16" i="37"/>
  <c r="H17" i="37"/>
  <c r="H18" i="37"/>
  <c r="H19" i="37"/>
  <c r="H21" i="37"/>
  <c r="H22" i="37"/>
  <c r="H23" i="37"/>
  <c r="H24" i="37"/>
  <c r="H25" i="37"/>
  <c r="H26" i="37"/>
  <c r="H27" i="37"/>
  <c r="H29" i="37"/>
  <c r="H31" i="37"/>
  <c r="H32" i="37"/>
  <c r="H5" i="37"/>
  <c r="H4" i="37"/>
  <c r="E5" i="37"/>
  <c r="E6" i="37"/>
  <c r="E7" i="37"/>
  <c r="E8" i="37"/>
  <c r="E9" i="37"/>
  <c r="E10" i="37"/>
  <c r="E12" i="37"/>
  <c r="E13" i="37"/>
  <c r="E15" i="37"/>
  <c r="E16" i="37"/>
  <c r="E17" i="37"/>
  <c r="E18" i="37"/>
  <c r="E19" i="37"/>
  <c r="E21" i="37"/>
  <c r="E22" i="37"/>
  <c r="E23" i="37"/>
  <c r="E24" i="37"/>
  <c r="E25" i="37"/>
  <c r="E26" i="37"/>
  <c r="E27" i="37"/>
  <c r="E29" i="37"/>
  <c r="E31" i="37"/>
  <c r="E32" i="37"/>
  <c r="E42" i="37"/>
  <c r="E54" i="37"/>
  <c r="E4" i="37"/>
  <c r="H7" i="39"/>
  <c r="H9" i="39"/>
  <c r="H10" i="39"/>
  <c r="H11" i="39"/>
  <c r="H4" i="39"/>
  <c r="E7" i="39"/>
  <c r="E9" i="39"/>
  <c r="E10" i="39"/>
  <c r="E11" i="39"/>
  <c r="E4" i="39"/>
  <c r="H6" i="33"/>
  <c r="H7" i="33"/>
  <c r="H9" i="33"/>
  <c r="H11" i="33"/>
  <c r="H13" i="33"/>
  <c r="H16" i="33"/>
  <c r="H18" i="33"/>
  <c r="H20" i="33"/>
  <c r="H22" i="33"/>
  <c r="H4" i="33"/>
  <c r="E6" i="33"/>
  <c r="E7" i="33"/>
  <c r="E9" i="33"/>
  <c r="E11" i="33"/>
  <c r="E13" i="33"/>
  <c r="E16" i="33"/>
  <c r="E18" i="33"/>
  <c r="E4" i="33"/>
  <c r="H5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4" i="18"/>
  <c r="H5" i="32"/>
  <c r="H6" i="32"/>
  <c r="H7" i="32"/>
  <c r="H8" i="32"/>
  <c r="H9" i="32"/>
  <c r="H11" i="32"/>
  <c r="H12" i="32"/>
  <c r="H13" i="32"/>
  <c r="H15" i="32"/>
  <c r="H16" i="32"/>
  <c r="H17" i="32"/>
  <c r="H4" i="32"/>
  <c r="E5" i="32"/>
  <c r="E6" i="32"/>
  <c r="E7" i="32"/>
  <c r="E8" i="32"/>
  <c r="E9" i="32"/>
  <c r="E11" i="32"/>
  <c r="E12" i="32"/>
  <c r="E13" i="32"/>
  <c r="E15" i="32"/>
  <c r="E16" i="32"/>
  <c r="E17" i="32"/>
  <c r="E4" i="32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4" i="3"/>
  <c r="H5" i="31"/>
  <c r="H6" i="31"/>
  <c r="H7" i="31"/>
  <c r="H9" i="31"/>
  <c r="H10" i="31"/>
  <c r="H11" i="31"/>
  <c r="H13" i="31"/>
  <c r="H14" i="31"/>
  <c r="H15" i="31"/>
  <c r="H17" i="31"/>
  <c r="H18" i="31"/>
  <c r="H21" i="31"/>
  <c r="H23" i="31"/>
  <c r="H25" i="31"/>
  <c r="H26" i="31"/>
  <c r="H27" i="31"/>
  <c r="H28" i="31"/>
  <c r="H31" i="31"/>
  <c r="H33" i="31"/>
  <c r="H34" i="31"/>
  <c r="H36" i="31"/>
  <c r="H37" i="31"/>
  <c r="H40" i="31"/>
  <c r="H42" i="31"/>
  <c r="H4" i="31"/>
  <c r="E5" i="31"/>
  <c r="E6" i="31"/>
  <c r="E7" i="31"/>
  <c r="E9" i="31"/>
  <c r="E10" i="31"/>
  <c r="E11" i="31"/>
  <c r="E13" i="31"/>
  <c r="E14" i="31"/>
  <c r="E15" i="31"/>
  <c r="E17" i="31"/>
  <c r="E18" i="31"/>
  <c r="E21" i="31"/>
  <c r="E23" i="31"/>
  <c r="E25" i="31"/>
  <c r="E26" i="31"/>
  <c r="E27" i="31"/>
  <c r="E28" i="31"/>
  <c r="E31" i="31"/>
  <c r="E33" i="31"/>
  <c r="E34" i="31"/>
  <c r="E36" i="31"/>
  <c r="E37" i="31"/>
  <c r="E40" i="31"/>
  <c r="E42" i="31"/>
  <c r="E4" i="31"/>
  <c r="H6" i="28"/>
  <c r="H7" i="28"/>
  <c r="H10" i="28"/>
  <c r="H12" i="28"/>
  <c r="H13" i="28"/>
  <c r="H14" i="28"/>
  <c r="H16" i="28"/>
  <c r="H18" i="28"/>
  <c r="H4" i="28"/>
  <c r="E6" i="28"/>
  <c r="E7" i="28"/>
  <c r="E10" i="28"/>
  <c r="E12" i="28"/>
  <c r="E13" i="28"/>
  <c r="E14" i="28"/>
  <c r="E16" i="28"/>
  <c r="E18" i="28"/>
  <c r="E4" i="28"/>
  <c r="H5" i="27"/>
  <c r="H6" i="27"/>
  <c r="H7" i="27"/>
  <c r="H4" i="27"/>
  <c r="E5" i="27"/>
  <c r="E6" i="27"/>
  <c r="E7" i="27"/>
  <c r="E4" i="27"/>
  <c r="H57" i="7"/>
  <c r="H54" i="7"/>
  <c r="H51" i="7"/>
  <c r="H49" i="7"/>
  <c r="H48" i="7"/>
  <c r="H43" i="7"/>
  <c r="H41" i="7"/>
  <c r="H39" i="7"/>
  <c r="H38" i="7"/>
  <c r="H35" i="7"/>
  <c r="H34" i="7"/>
  <c r="H31" i="7"/>
  <c r="H30" i="7"/>
  <c r="H23" i="7"/>
  <c r="H22" i="7"/>
  <c r="H21" i="7"/>
  <c r="H16" i="7"/>
  <c r="H14" i="7"/>
  <c r="H11" i="7"/>
  <c r="H10" i="7"/>
  <c r="H9" i="7"/>
  <c r="H4" i="7"/>
  <c r="E57" i="7"/>
  <c r="E54" i="7"/>
  <c r="E51" i="7"/>
  <c r="E49" i="7"/>
  <c r="E48" i="7"/>
  <c r="E43" i="7"/>
  <c r="E41" i="7"/>
  <c r="E39" i="7"/>
  <c r="E38" i="7"/>
  <c r="E35" i="7"/>
  <c r="E34" i="7"/>
  <c r="E31" i="7"/>
  <c r="E30" i="7"/>
  <c r="E23" i="7"/>
  <c r="E22" i="7"/>
  <c r="E21" i="7"/>
  <c r="E16" i="7"/>
  <c r="E14" i="7"/>
  <c r="E11" i="7"/>
  <c r="E10" i="7"/>
  <c r="E9" i="7"/>
  <c r="E4" i="7"/>
  <c r="H5" i="44"/>
  <c r="H7" i="44"/>
  <c r="H10" i="44"/>
  <c r="H14" i="44"/>
  <c r="H16" i="44"/>
  <c r="H17" i="44"/>
  <c r="H4" i="44"/>
  <c r="E5" i="44"/>
  <c r="E7" i="44"/>
  <c r="E10" i="44"/>
  <c r="E14" i="44"/>
  <c r="E16" i="44"/>
  <c r="E17" i="44"/>
  <c r="E4" i="4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4" i="14"/>
  <c r="E5" i="14"/>
  <c r="E7" i="14"/>
  <c r="E8" i="14"/>
  <c r="E11" i="14"/>
  <c r="E14" i="14"/>
  <c r="E15" i="14"/>
  <c r="E16" i="14"/>
  <c r="E17" i="14"/>
  <c r="E19" i="14"/>
  <c r="E21" i="14"/>
  <c r="E22" i="14"/>
  <c r="E23" i="14"/>
  <c r="E24" i="14"/>
  <c r="E25" i="14"/>
  <c r="E27" i="14"/>
  <c r="E4" i="14"/>
  <c r="H5" i="43"/>
  <c r="H6" i="43"/>
  <c r="H15" i="43"/>
  <c r="H4" i="43"/>
  <c r="E5" i="43"/>
  <c r="E6" i="43"/>
  <c r="E15" i="43"/>
  <c r="E4" i="43"/>
  <c r="H5" i="20"/>
  <c r="H6" i="20"/>
  <c r="H8" i="20"/>
  <c r="H9" i="20"/>
  <c r="H10" i="20"/>
  <c r="H12" i="20"/>
  <c r="H14" i="20"/>
  <c r="H15" i="20"/>
  <c r="H20" i="20"/>
  <c r="H4" i="20"/>
  <c r="E5" i="20"/>
  <c r="E6" i="20"/>
  <c r="E8" i="20"/>
  <c r="E10" i="20"/>
  <c r="E12" i="20"/>
  <c r="E14" i="20"/>
  <c r="E18" i="20"/>
  <c r="E20" i="20"/>
  <c r="E22" i="20"/>
  <c r="E4" i="20"/>
  <c r="H5" i="16"/>
  <c r="H6" i="16"/>
  <c r="H8" i="16"/>
  <c r="H9" i="16"/>
  <c r="H10" i="16"/>
  <c r="H11" i="16"/>
  <c r="H12" i="16"/>
  <c r="H13" i="16"/>
  <c r="H15" i="16"/>
  <c r="H17" i="16"/>
  <c r="H18" i="16"/>
  <c r="H19" i="16"/>
  <c r="H21" i="16"/>
  <c r="H22" i="16"/>
  <c r="H23" i="16"/>
  <c r="H4" i="16"/>
  <c r="E5" i="16"/>
  <c r="E6" i="16"/>
  <c r="E8" i="16"/>
  <c r="E9" i="16"/>
  <c r="E10" i="16"/>
  <c r="E12" i="16"/>
  <c r="E13" i="16"/>
  <c r="E15" i="16"/>
  <c r="E17" i="16"/>
  <c r="E18" i="16"/>
  <c r="E19" i="16"/>
  <c r="E21" i="16"/>
  <c r="E22" i="16"/>
  <c r="E23" i="16"/>
  <c r="E4" i="16"/>
  <c r="H5" i="41"/>
  <c r="H6" i="41"/>
  <c r="H7" i="41"/>
  <c r="H8" i="41"/>
  <c r="H9" i="41"/>
  <c r="H10" i="41"/>
  <c r="H4" i="41"/>
  <c r="E5" i="41"/>
  <c r="E6" i="41"/>
  <c r="E7" i="41"/>
  <c r="E8" i="41"/>
  <c r="E9" i="41"/>
  <c r="E10" i="41"/>
  <c r="E4" i="41"/>
  <c r="H5" i="45"/>
  <c r="H7" i="45"/>
  <c r="H9" i="45"/>
  <c r="H12" i="45"/>
  <c r="H13" i="45"/>
  <c r="H14" i="45"/>
  <c r="H15" i="45"/>
  <c r="H16" i="45"/>
  <c r="H4" i="45"/>
  <c r="E5" i="45"/>
  <c r="E7" i="45"/>
  <c r="E9" i="45"/>
  <c r="E12" i="45"/>
  <c r="E13" i="45"/>
  <c r="E14" i="45"/>
  <c r="E15" i="45"/>
  <c r="E16" i="45"/>
  <c r="E4" i="45"/>
  <c r="H39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4" i="17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" i="17"/>
  <c r="H5" i="15"/>
  <c r="H6" i="15"/>
  <c r="H8" i="15"/>
  <c r="H9" i="15"/>
  <c r="H11" i="15"/>
  <c r="H12" i="15"/>
  <c r="H14" i="15"/>
  <c r="H16" i="15"/>
  <c r="H26" i="15"/>
  <c r="H32" i="15"/>
  <c r="H4" i="15"/>
  <c r="E5" i="15"/>
  <c r="E6" i="15"/>
  <c r="E11" i="15"/>
  <c r="E12" i="15"/>
  <c r="E26" i="15"/>
  <c r="E32" i="15"/>
  <c r="K32" i="15" s="1"/>
  <c r="E4" i="15"/>
  <c r="H26" i="13"/>
  <c r="H25" i="13"/>
  <c r="H23" i="13"/>
  <c r="H20" i="13"/>
  <c r="H17" i="13"/>
  <c r="H15" i="13"/>
  <c r="H12" i="13"/>
  <c r="H11" i="13"/>
  <c r="H10" i="13"/>
  <c r="H7" i="13"/>
  <c r="H4" i="13"/>
  <c r="E26" i="13"/>
  <c r="E25" i="13"/>
  <c r="E23" i="13"/>
  <c r="E20" i="13"/>
  <c r="E17" i="13"/>
  <c r="E12" i="13"/>
  <c r="E11" i="13"/>
  <c r="E10" i="13"/>
  <c r="E7" i="13"/>
  <c r="E4" i="13"/>
  <c r="H5" i="12"/>
  <c r="H6" i="12"/>
  <c r="H7" i="12"/>
  <c r="H4" i="12"/>
  <c r="E5" i="12"/>
  <c r="E6" i="12"/>
  <c r="E7" i="12"/>
  <c r="E4" i="12"/>
  <c r="H5" i="40"/>
  <c r="H7" i="40"/>
  <c r="H9" i="40"/>
  <c r="H10" i="40"/>
  <c r="H13" i="40"/>
  <c r="H15" i="40"/>
  <c r="H18" i="40"/>
  <c r="H19" i="40"/>
  <c r="H4" i="40"/>
  <c r="E5" i="40"/>
  <c r="E7" i="40"/>
  <c r="E9" i="40"/>
  <c r="E10" i="40"/>
  <c r="E13" i="40"/>
  <c r="E15" i="40"/>
  <c r="E18" i="40"/>
  <c r="E19" i="40"/>
  <c r="E4" i="40"/>
  <c r="H5" i="11"/>
  <c r="H6" i="11"/>
  <c r="H7" i="11"/>
  <c r="H8" i="11"/>
  <c r="H11" i="11"/>
  <c r="H12" i="11"/>
  <c r="H13" i="11"/>
  <c r="H14" i="11"/>
  <c r="H15" i="11"/>
  <c r="H16" i="11"/>
  <c r="H17" i="11"/>
  <c r="H18" i="11"/>
  <c r="H19" i="11"/>
  <c r="H20" i="11"/>
  <c r="H21" i="11"/>
  <c r="H23" i="11"/>
  <c r="H24" i="11"/>
  <c r="H25" i="11"/>
  <c r="H26" i="11"/>
  <c r="H27" i="11"/>
  <c r="H28" i="11"/>
  <c r="H29" i="11"/>
  <c r="H30" i="11"/>
  <c r="H4" i="11"/>
  <c r="E5" i="11"/>
  <c r="E6" i="11"/>
  <c r="E7" i="11"/>
  <c r="E8" i="11"/>
  <c r="E11" i="11"/>
  <c r="E12" i="11"/>
  <c r="E13" i="11"/>
  <c r="E14" i="11"/>
  <c r="E15" i="11"/>
  <c r="E16" i="11"/>
  <c r="E17" i="11"/>
  <c r="E18" i="11"/>
  <c r="E19" i="11"/>
  <c r="E20" i="11"/>
  <c r="E21" i="11"/>
  <c r="E23" i="11"/>
  <c r="E24" i="11"/>
  <c r="E25" i="11"/>
  <c r="E26" i="11"/>
  <c r="E27" i="11"/>
  <c r="E28" i="11"/>
  <c r="E29" i="11"/>
  <c r="E30" i="11"/>
  <c r="E4" i="11"/>
  <c r="H29" i="10"/>
  <c r="H27" i="10"/>
  <c r="H25" i="10"/>
  <c r="H24" i="10"/>
  <c r="H22" i="10"/>
  <c r="H21" i="10"/>
  <c r="H20" i="10"/>
  <c r="H18" i="10"/>
  <c r="H17" i="10"/>
  <c r="H15" i="10"/>
  <c r="H12" i="10"/>
  <c r="H9" i="10"/>
  <c r="H5" i="10"/>
  <c r="H4" i="10"/>
  <c r="E29" i="10"/>
  <c r="E27" i="10"/>
  <c r="E25" i="10"/>
  <c r="E24" i="10"/>
  <c r="E22" i="10"/>
  <c r="E21" i="10"/>
  <c r="E20" i="10"/>
  <c r="E17" i="10"/>
  <c r="E15" i="10"/>
  <c r="E12" i="10"/>
  <c r="E9" i="10"/>
  <c r="E5" i="10"/>
  <c r="E4" i="10"/>
  <c r="H4" i="9"/>
  <c r="H5" i="9"/>
  <c r="H6" i="9"/>
  <c r="H7" i="9"/>
  <c r="H8" i="9"/>
  <c r="E5" i="9"/>
  <c r="E6" i="9"/>
  <c r="E7" i="9"/>
  <c r="E8" i="9"/>
  <c r="E4" i="9"/>
  <c r="H5" i="30"/>
  <c r="H6" i="30"/>
  <c r="H8" i="30"/>
  <c r="H13" i="30"/>
  <c r="H15" i="30"/>
  <c r="H17" i="30"/>
  <c r="H4" i="30"/>
  <c r="E6" i="30"/>
  <c r="E8" i="30"/>
  <c r="E13" i="30"/>
  <c r="E4" i="30"/>
  <c r="H5" i="5"/>
  <c r="H6" i="5"/>
  <c r="H9" i="5"/>
  <c r="H10" i="5"/>
  <c r="H12" i="5"/>
  <c r="H13" i="5"/>
  <c r="H14" i="5"/>
  <c r="H15" i="5"/>
  <c r="H16" i="5"/>
  <c r="H17" i="5"/>
  <c r="H18" i="5"/>
  <c r="H19" i="5"/>
  <c r="H20" i="5"/>
  <c r="H21" i="5"/>
  <c r="H22" i="5"/>
  <c r="H23" i="5"/>
  <c r="H31" i="5"/>
  <c r="H4" i="5"/>
  <c r="E31" i="5"/>
  <c r="E5" i="5"/>
  <c r="E6" i="5"/>
  <c r="E9" i="5"/>
  <c r="E10" i="5"/>
  <c r="E12" i="5"/>
  <c r="E13" i="5"/>
  <c r="E15" i="5"/>
  <c r="E16" i="5"/>
  <c r="E17" i="5"/>
  <c r="E18" i="5"/>
  <c r="E19" i="5"/>
  <c r="E20" i="5"/>
  <c r="E21" i="5"/>
  <c r="E22" i="5"/>
  <c r="E23" i="5"/>
  <c r="E4" i="5"/>
  <c r="H6" i="6"/>
  <c r="H4" i="6"/>
  <c r="E6" i="6"/>
  <c r="E4" i="6"/>
  <c r="H6" i="4"/>
  <c r="H7" i="4"/>
  <c r="H4" i="4"/>
  <c r="E6" i="4"/>
  <c r="E7" i="4"/>
  <c r="E4" i="4"/>
  <c r="H9" i="2"/>
  <c r="H11" i="2"/>
  <c r="H12" i="2"/>
  <c r="H13" i="2"/>
  <c r="H16" i="2"/>
  <c r="H17" i="2"/>
  <c r="H18" i="2"/>
  <c r="H19" i="2"/>
  <c r="H20" i="2"/>
  <c r="H21" i="2"/>
  <c r="H24" i="2"/>
  <c r="H25" i="2"/>
  <c r="H27" i="2"/>
  <c r="H31" i="2"/>
  <c r="H32" i="2"/>
  <c r="H33" i="2"/>
  <c r="H36" i="2"/>
  <c r="H37" i="2"/>
  <c r="H38" i="2"/>
  <c r="H5" i="2"/>
  <c r="H7" i="2"/>
  <c r="H4" i="2"/>
  <c r="E24" i="2"/>
  <c r="E25" i="2"/>
  <c r="E27" i="2"/>
  <c r="E31" i="2"/>
  <c r="E32" i="2"/>
  <c r="E33" i="2"/>
  <c r="E36" i="2"/>
  <c r="E37" i="2"/>
  <c r="E38" i="2"/>
  <c r="H5" i="1"/>
  <c r="H7" i="1"/>
  <c r="H8" i="1"/>
  <c r="H9" i="1"/>
  <c r="H10" i="1"/>
  <c r="H4" i="1"/>
  <c r="E5" i="1"/>
  <c r="E8" i="1"/>
  <c r="E9" i="1"/>
  <c r="E10" i="1"/>
  <c r="E4" i="1"/>
  <c r="E30" i="8" l="1"/>
  <c r="D30" i="8"/>
  <c r="C30" i="8"/>
  <c r="C28" i="8"/>
  <c r="D66" i="29"/>
  <c r="E66" i="29"/>
  <c r="F66" i="29"/>
  <c r="G66" i="29"/>
  <c r="H66" i="29"/>
  <c r="C66" i="29"/>
  <c r="C26" i="39"/>
  <c r="F84" i="31"/>
  <c r="G84" i="31"/>
  <c r="H84" i="31"/>
  <c r="D84" i="31"/>
  <c r="E84" i="31"/>
  <c r="C84" i="31"/>
  <c r="C22" i="28"/>
  <c r="C59" i="7"/>
  <c r="G54" i="14"/>
  <c r="H54" i="14"/>
  <c r="F30" i="43"/>
  <c r="G54" i="16"/>
  <c r="H54" i="16"/>
  <c r="F54" i="16"/>
  <c r="D54" i="16"/>
  <c r="E54" i="16"/>
  <c r="C54" i="16"/>
  <c r="C26" i="30"/>
  <c r="C20" i="4"/>
  <c r="C44" i="2"/>
  <c r="I4" i="16"/>
  <c r="D64" i="37"/>
  <c r="E64" i="37"/>
  <c r="F64" i="37"/>
  <c r="G64" i="37"/>
  <c r="H64" i="37"/>
  <c r="C64" i="37"/>
  <c r="H24" i="20"/>
  <c r="G24" i="20"/>
  <c r="F24" i="20"/>
  <c r="D24" i="20"/>
  <c r="E24" i="20"/>
  <c r="K54" i="16" l="1"/>
  <c r="J54" i="16"/>
  <c r="I54" i="16"/>
  <c r="D46" i="15"/>
  <c r="J46" i="15" s="1"/>
  <c r="E46" i="15"/>
  <c r="F46" i="15"/>
  <c r="G46" i="15"/>
  <c r="H46" i="15"/>
  <c r="C46" i="15"/>
  <c r="I46" i="15" s="1"/>
  <c r="K5" i="12"/>
  <c r="K6" i="12"/>
  <c r="K7" i="12"/>
  <c r="J5" i="12"/>
  <c r="J6" i="12"/>
  <c r="J7" i="12"/>
  <c r="J4" i="12"/>
  <c r="K4" i="12"/>
  <c r="I5" i="12"/>
  <c r="I6" i="12"/>
  <c r="I7" i="12"/>
  <c r="K46" i="15" l="1"/>
  <c r="K665" i="36"/>
  <c r="L665" i="36"/>
  <c r="J665" i="36"/>
  <c r="J6" i="46"/>
  <c r="N665" i="36" s="1"/>
  <c r="K6" i="46"/>
  <c r="O665" i="36" s="1"/>
  <c r="I6" i="46"/>
  <c r="M665" i="36" s="1"/>
  <c r="J4" i="46"/>
  <c r="H665" i="36" s="1"/>
  <c r="K4" i="46"/>
  <c r="I665" i="36" s="1"/>
  <c r="I4" i="46"/>
  <c r="G665" i="36" s="1"/>
  <c r="E665" i="36"/>
  <c r="F665" i="36"/>
  <c r="D665" i="36"/>
  <c r="D20" i="41"/>
  <c r="E331" i="36" s="1"/>
  <c r="E20" i="41"/>
  <c r="F331" i="36" s="1"/>
  <c r="F20" i="41"/>
  <c r="G20" i="41"/>
  <c r="J20" i="41" s="1"/>
  <c r="H331" i="36" s="1"/>
  <c r="H20" i="41"/>
  <c r="C20" i="41"/>
  <c r="D331" i="36" s="1"/>
  <c r="I5" i="41"/>
  <c r="J5" i="41"/>
  <c r="K5" i="41"/>
  <c r="I6" i="41"/>
  <c r="J6" i="41"/>
  <c r="K6" i="41"/>
  <c r="I7" i="41"/>
  <c r="J7" i="41"/>
  <c r="K7" i="41"/>
  <c r="I8" i="41"/>
  <c r="J8" i="41"/>
  <c r="K8" i="41"/>
  <c r="I9" i="41"/>
  <c r="J9" i="41"/>
  <c r="K9" i="41"/>
  <c r="I10" i="41"/>
  <c r="J10" i="41"/>
  <c r="K10" i="41"/>
  <c r="J4" i="41"/>
  <c r="K4" i="41"/>
  <c r="I4" i="41"/>
  <c r="D34" i="45"/>
  <c r="E316" i="36" s="1"/>
  <c r="E34" i="45"/>
  <c r="F316" i="36" s="1"/>
  <c r="F34" i="45"/>
  <c r="G34" i="45"/>
  <c r="H34" i="45"/>
  <c r="C34" i="45"/>
  <c r="D316" i="36" s="1"/>
  <c r="I5" i="45"/>
  <c r="J5" i="45"/>
  <c r="K5" i="45"/>
  <c r="I7" i="45"/>
  <c r="J7" i="45"/>
  <c r="K7" i="45"/>
  <c r="I9" i="45"/>
  <c r="J9" i="45"/>
  <c r="K9" i="45"/>
  <c r="I12" i="45"/>
  <c r="J12" i="45"/>
  <c r="K12" i="45"/>
  <c r="I13" i="45"/>
  <c r="J13" i="45"/>
  <c r="K13" i="45"/>
  <c r="I14" i="45"/>
  <c r="J14" i="45"/>
  <c r="K14" i="45"/>
  <c r="I15" i="45"/>
  <c r="J15" i="45"/>
  <c r="K15" i="45"/>
  <c r="I16" i="45"/>
  <c r="J16" i="45"/>
  <c r="K16" i="45"/>
  <c r="J4" i="45"/>
  <c r="K4" i="45"/>
  <c r="I4" i="45"/>
  <c r="I5" i="44"/>
  <c r="J5" i="44"/>
  <c r="K5" i="44"/>
  <c r="I7" i="44"/>
  <c r="J7" i="44"/>
  <c r="K7" i="44"/>
  <c r="I10" i="44"/>
  <c r="J10" i="44"/>
  <c r="K10" i="44"/>
  <c r="I14" i="44"/>
  <c r="J14" i="44"/>
  <c r="K14" i="44"/>
  <c r="I16" i="44"/>
  <c r="J16" i="44"/>
  <c r="K16" i="44"/>
  <c r="I17" i="44"/>
  <c r="J17" i="44"/>
  <c r="K17" i="44"/>
  <c r="J4" i="44"/>
  <c r="K4" i="44"/>
  <c r="I4" i="44"/>
  <c r="D36" i="44"/>
  <c r="E377" i="36" s="1"/>
  <c r="E36" i="44"/>
  <c r="F377" i="36" s="1"/>
  <c r="F36" i="44"/>
  <c r="G36" i="44"/>
  <c r="H36" i="44"/>
  <c r="D377" i="36"/>
  <c r="I5" i="43"/>
  <c r="J5" i="43"/>
  <c r="K5" i="43"/>
  <c r="I6" i="43"/>
  <c r="J6" i="43"/>
  <c r="K6" i="43"/>
  <c r="I15" i="43"/>
  <c r="J15" i="43"/>
  <c r="K15" i="43"/>
  <c r="J4" i="43"/>
  <c r="K4" i="43"/>
  <c r="I4" i="43"/>
  <c r="D30" i="43"/>
  <c r="E364" i="36" s="1"/>
  <c r="E30" i="43"/>
  <c r="F364" i="36" s="1"/>
  <c r="G30" i="43"/>
  <c r="H30" i="43"/>
  <c r="C30" i="43"/>
  <c r="D364" i="36" s="1"/>
  <c r="I20" i="41" l="1"/>
  <c r="G331" i="36" s="1"/>
  <c r="J34" i="45"/>
  <c r="H316" i="36" s="1"/>
  <c r="I34" i="45"/>
  <c r="G316" i="36" s="1"/>
  <c r="K20" i="41"/>
  <c r="I331" i="36" s="1"/>
  <c r="K34" i="45"/>
  <c r="I316" i="36" s="1"/>
  <c r="I30" i="43"/>
  <c r="G364" i="36" s="1"/>
  <c r="I36" i="44"/>
  <c r="G377" i="36" s="1"/>
  <c r="K36" i="44"/>
  <c r="I377" i="36" s="1"/>
  <c r="J30" i="43"/>
  <c r="H364" i="36" s="1"/>
  <c r="J36" i="44"/>
  <c r="H377" i="36" s="1"/>
  <c r="K30" i="43"/>
  <c r="I364" i="36" s="1"/>
  <c r="F38" i="40" l="1"/>
  <c r="D38" i="40"/>
  <c r="E38" i="40"/>
  <c r="F188" i="36" s="1"/>
  <c r="G38" i="40"/>
  <c r="H38" i="40"/>
  <c r="D188" i="36"/>
  <c r="I5" i="40"/>
  <c r="J5" i="40"/>
  <c r="K5" i="40"/>
  <c r="I7" i="40"/>
  <c r="J7" i="40"/>
  <c r="K7" i="40"/>
  <c r="I9" i="40"/>
  <c r="J9" i="40"/>
  <c r="K9" i="40"/>
  <c r="I10" i="40"/>
  <c r="J10" i="40"/>
  <c r="K10" i="40"/>
  <c r="I13" i="40"/>
  <c r="J13" i="40"/>
  <c r="K13" i="40"/>
  <c r="I15" i="40"/>
  <c r="J15" i="40"/>
  <c r="K15" i="40"/>
  <c r="I18" i="40"/>
  <c r="J18" i="40"/>
  <c r="K18" i="40"/>
  <c r="I19" i="40"/>
  <c r="J19" i="40"/>
  <c r="K19" i="40"/>
  <c r="J4" i="40"/>
  <c r="K4" i="40"/>
  <c r="I4" i="40"/>
  <c r="D26" i="39"/>
  <c r="E606" i="36" s="1"/>
  <c r="E26" i="39"/>
  <c r="F606" i="36" s="1"/>
  <c r="F26" i="39"/>
  <c r="I26" i="39" s="1"/>
  <c r="G606" i="36" s="1"/>
  <c r="G26" i="39"/>
  <c r="H26" i="39"/>
  <c r="D606" i="36"/>
  <c r="I7" i="39"/>
  <c r="I9" i="39"/>
  <c r="I10" i="39"/>
  <c r="I11" i="39"/>
  <c r="J7" i="39"/>
  <c r="K7" i="39"/>
  <c r="J9" i="39"/>
  <c r="K9" i="39"/>
  <c r="J10" i="39"/>
  <c r="K10" i="39"/>
  <c r="J11" i="39"/>
  <c r="K11" i="39"/>
  <c r="K4" i="39"/>
  <c r="J4" i="39"/>
  <c r="I4" i="39"/>
  <c r="J26" i="39" l="1"/>
  <c r="H606" i="36" s="1"/>
  <c r="K26" i="39"/>
  <c r="I606" i="36" s="1"/>
  <c r="J38" i="40"/>
  <c r="H188" i="36" s="1"/>
  <c r="E188" i="36"/>
  <c r="I38" i="40"/>
  <c r="G188" i="36" s="1"/>
  <c r="K38" i="40"/>
  <c r="I188" i="36" s="1"/>
  <c r="D66" i="37" l="1"/>
  <c r="K453" i="36" s="1"/>
  <c r="E66" i="37"/>
  <c r="L453" i="36" s="1"/>
  <c r="C66" i="37"/>
  <c r="J453" i="36" s="1"/>
  <c r="I5" i="37"/>
  <c r="J5" i="37"/>
  <c r="K5" i="37"/>
  <c r="I6" i="37"/>
  <c r="J6" i="37"/>
  <c r="K6" i="37"/>
  <c r="I7" i="37"/>
  <c r="J7" i="37"/>
  <c r="K7" i="37"/>
  <c r="I8" i="37"/>
  <c r="J8" i="37"/>
  <c r="K8" i="37"/>
  <c r="I9" i="37"/>
  <c r="J9" i="37"/>
  <c r="K9" i="37"/>
  <c r="I10" i="37"/>
  <c r="J10" i="37"/>
  <c r="K10" i="37"/>
  <c r="I12" i="37"/>
  <c r="J12" i="37"/>
  <c r="K12" i="37"/>
  <c r="I13" i="37"/>
  <c r="J13" i="37"/>
  <c r="K13" i="37"/>
  <c r="I15" i="37"/>
  <c r="J15" i="37"/>
  <c r="K15" i="37"/>
  <c r="I16" i="37"/>
  <c r="J16" i="37"/>
  <c r="K16" i="37"/>
  <c r="I17" i="37"/>
  <c r="J17" i="37"/>
  <c r="K17" i="37"/>
  <c r="I18" i="37"/>
  <c r="J18" i="37"/>
  <c r="K18" i="37"/>
  <c r="I19" i="37"/>
  <c r="J19" i="37"/>
  <c r="K19" i="37"/>
  <c r="I21" i="37"/>
  <c r="J21" i="37"/>
  <c r="K21" i="37"/>
  <c r="I22" i="37"/>
  <c r="J22" i="37"/>
  <c r="K22" i="37"/>
  <c r="I23" i="37"/>
  <c r="J23" i="37"/>
  <c r="K23" i="37"/>
  <c r="I24" i="37"/>
  <c r="J24" i="37"/>
  <c r="K24" i="37"/>
  <c r="I25" i="37"/>
  <c r="J25" i="37"/>
  <c r="K25" i="37"/>
  <c r="I26" i="37"/>
  <c r="J26" i="37"/>
  <c r="K26" i="37"/>
  <c r="I27" i="37"/>
  <c r="J27" i="37"/>
  <c r="K27" i="37"/>
  <c r="I29" i="37"/>
  <c r="J29" i="37"/>
  <c r="K29" i="37"/>
  <c r="I31" i="37"/>
  <c r="J31" i="37"/>
  <c r="K31" i="37"/>
  <c r="I32" i="37"/>
  <c r="J32" i="37"/>
  <c r="K32" i="37"/>
  <c r="J4" i="37"/>
  <c r="K4" i="37"/>
  <c r="I4" i="37"/>
  <c r="E453" i="36"/>
  <c r="K64" i="37"/>
  <c r="I453" i="36" s="1"/>
  <c r="D617" i="36"/>
  <c r="K32" i="36"/>
  <c r="L32" i="36"/>
  <c r="J32" i="36"/>
  <c r="E32" i="36"/>
  <c r="F32" i="36"/>
  <c r="D32" i="36"/>
  <c r="I5" i="34"/>
  <c r="J5" i="34"/>
  <c r="K5" i="34"/>
  <c r="I6" i="34"/>
  <c r="J6" i="34"/>
  <c r="K6" i="34"/>
  <c r="I7" i="34"/>
  <c r="J7" i="34"/>
  <c r="K7" i="34"/>
  <c r="I8" i="34"/>
  <c r="J8" i="34"/>
  <c r="K8" i="34"/>
  <c r="I9" i="34"/>
  <c r="J9" i="34"/>
  <c r="K9" i="34"/>
  <c r="I10" i="34"/>
  <c r="J10" i="34"/>
  <c r="K10" i="34"/>
  <c r="I11" i="34"/>
  <c r="J11" i="34"/>
  <c r="K11" i="34"/>
  <c r="I12" i="34"/>
  <c r="J12" i="34"/>
  <c r="K12" i="34"/>
  <c r="I13" i="34"/>
  <c r="J13" i="34"/>
  <c r="K13" i="34"/>
  <c r="I14" i="34"/>
  <c r="J14" i="34"/>
  <c r="K14" i="34"/>
  <c r="I15" i="34"/>
  <c r="J15" i="34"/>
  <c r="K15" i="34"/>
  <c r="I16" i="34"/>
  <c r="J16" i="34"/>
  <c r="K16" i="34"/>
  <c r="I17" i="34"/>
  <c r="J17" i="34"/>
  <c r="K17" i="34"/>
  <c r="I18" i="34"/>
  <c r="J18" i="34"/>
  <c r="K18" i="34"/>
  <c r="I19" i="34"/>
  <c r="J19" i="34"/>
  <c r="K19" i="34"/>
  <c r="I20" i="34"/>
  <c r="J20" i="34"/>
  <c r="K20" i="34"/>
  <c r="I21" i="34"/>
  <c r="J21" i="34"/>
  <c r="K21" i="34"/>
  <c r="I22" i="34"/>
  <c r="J22" i="34"/>
  <c r="K22" i="34"/>
  <c r="I23" i="34"/>
  <c r="J23" i="34"/>
  <c r="K23" i="34"/>
  <c r="I24" i="34"/>
  <c r="J24" i="34"/>
  <c r="K24" i="34"/>
  <c r="I25" i="34"/>
  <c r="J25" i="34"/>
  <c r="K25" i="34"/>
  <c r="I26" i="34"/>
  <c r="J26" i="34"/>
  <c r="K26" i="34"/>
  <c r="I27" i="34"/>
  <c r="J27" i="34"/>
  <c r="K27" i="34"/>
  <c r="I28" i="34"/>
  <c r="J28" i="34"/>
  <c r="K28" i="34"/>
  <c r="I29" i="34"/>
  <c r="J29" i="34"/>
  <c r="K29" i="34"/>
  <c r="I30" i="34"/>
  <c r="J30" i="34"/>
  <c r="K30" i="34"/>
  <c r="I31" i="34"/>
  <c r="J31" i="34"/>
  <c r="K31" i="34"/>
  <c r="I32" i="34"/>
  <c r="J32" i="34"/>
  <c r="K32" i="34"/>
  <c r="K4" i="34"/>
  <c r="J4" i="34"/>
  <c r="I4" i="34"/>
  <c r="D64" i="34"/>
  <c r="F64" i="34"/>
  <c r="H64" i="34" s="1"/>
  <c r="G64" i="34"/>
  <c r="I64" i="34"/>
  <c r="G93" i="36" s="1"/>
  <c r="I5" i="29"/>
  <c r="J5" i="29"/>
  <c r="K5" i="29"/>
  <c r="I7" i="29"/>
  <c r="J7" i="29"/>
  <c r="K7" i="29"/>
  <c r="I8" i="29"/>
  <c r="J8" i="29"/>
  <c r="K8" i="29"/>
  <c r="I9" i="29"/>
  <c r="J9" i="29"/>
  <c r="K9" i="29"/>
  <c r="I10" i="29"/>
  <c r="J10" i="29"/>
  <c r="K10" i="29"/>
  <c r="I11" i="29"/>
  <c r="J11" i="29"/>
  <c r="K11" i="29"/>
  <c r="I12" i="29"/>
  <c r="J12" i="29"/>
  <c r="K12" i="29"/>
  <c r="I13" i="29"/>
  <c r="J13" i="29"/>
  <c r="K13" i="29"/>
  <c r="I14" i="29"/>
  <c r="J14" i="29"/>
  <c r="K14" i="29"/>
  <c r="I15" i="29"/>
  <c r="J15" i="29"/>
  <c r="K15" i="29"/>
  <c r="I17" i="29"/>
  <c r="J17" i="29"/>
  <c r="K17" i="29"/>
  <c r="I18" i="29"/>
  <c r="J18" i="29"/>
  <c r="K18" i="29"/>
  <c r="I19" i="29"/>
  <c r="J19" i="29"/>
  <c r="K19" i="29"/>
  <c r="I20" i="29"/>
  <c r="J20" i="29"/>
  <c r="K20" i="29"/>
  <c r="I21" i="29"/>
  <c r="J21" i="29"/>
  <c r="K21" i="29"/>
  <c r="I22" i="29"/>
  <c r="J22" i="29"/>
  <c r="K22" i="29"/>
  <c r="I23" i="29"/>
  <c r="J23" i="29"/>
  <c r="K23" i="29"/>
  <c r="I24" i="29"/>
  <c r="J24" i="29"/>
  <c r="K24" i="29"/>
  <c r="I25" i="29"/>
  <c r="J25" i="29"/>
  <c r="K25" i="29"/>
  <c r="I26" i="29"/>
  <c r="J26" i="29"/>
  <c r="K26" i="29"/>
  <c r="I27" i="29"/>
  <c r="J27" i="29"/>
  <c r="K27" i="29"/>
  <c r="I28" i="29"/>
  <c r="J28" i="29"/>
  <c r="K28" i="29"/>
  <c r="I29" i="29"/>
  <c r="J29" i="29"/>
  <c r="K29" i="29"/>
  <c r="I30" i="29"/>
  <c r="J30" i="29"/>
  <c r="K30" i="29"/>
  <c r="I31" i="29"/>
  <c r="J31" i="29"/>
  <c r="K31" i="29"/>
  <c r="I32" i="29"/>
  <c r="J32" i="29"/>
  <c r="K32" i="29"/>
  <c r="I33" i="29"/>
  <c r="J33" i="29"/>
  <c r="K33" i="29"/>
  <c r="K4" i="29"/>
  <c r="J4" i="29"/>
  <c r="I4" i="29"/>
  <c r="J66" i="29"/>
  <c r="H617" i="36" s="1"/>
  <c r="K66" i="29"/>
  <c r="I617" i="36" s="1"/>
  <c r="I66" i="29"/>
  <c r="G617" i="36" s="1"/>
  <c r="J38" i="33"/>
  <c r="G38" i="33"/>
  <c r="H38" i="33"/>
  <c r="K38" i="33" s="1"/>
  <c r="F38" i="33"/>
  <c r="I38" i="33" s="1"/>
  <c r="K22" i="33"/>
  <c r="J22" i="33"/>
  <c r="I22" i="33"/>
  <c r="K20" i="33"/>
  <c r="J20" i="33"/>
  <c r="I20" i="33"/>
  <c r="I6" i="33"/>
  <c r="J6" i="33"/>
  <c r="K6" i="33"/>
  <c r="I7" i="33"/>
  <c r="J7" i="33"/>
  <c r="K7" i="33"/>
  <c r="I9" i="33"/>
  <c r="J9" i="33"/>
  <c r="K9" i="33"/>
  <c r="I11" i="33"/>
  <c r="J11" i="33"/>
  <c r="K11" i="33"/>
  <c r="I13" i="33"/>
  <c r="J13" i="33"/>
  <c r="K13" i="33"/>
  <c r="I16" i="33"/>
  <c r="J16" i="33"/>
  <c r="K16" i="33"/>
  <c r="I18" i="33"/>
  <c r="J18" i="33"/>
  <c r="K18" i="33"/>
  <c r="K4" i="33"/>
  <c r="J4" i="33"/>
  <c r="I4" i="33"/>
  <c r="D36" i="33"/>
  <c r="J36" i="33" s="1"/>
  <c r="H590" i="36" s="1"/>
  <c r="E36" i="33"/>
  <c r="F36" i="33"/>
  <c r="I36" i="33" s="1"/>
  <c r="G590" i="36" s="1"/>
  <c r="G36" i="33"/>
  <c r="H36" i="33"/>
  <c r="I5" i="32"/>
  <c r="J5" i="32"/>
  <c r="K5" i="32"/>
  <c r="I6" i="32"/>
  <c r="J6" i="32"/>
  <c r="K6" i="32"/>
  <c r="I7" i="32"/>
  <c r="J7" i="32"/>
  <c r="K7" i="32"/>
  <c r="I8" i="32"/>
  <c r="J8" i="32"/>
  <c r="K8" i="32"/>
  <c r="I9" i="32"/>
  <c r="J9" i="32"/>
  <c r="K9" i="32"/>
  <c r="I11" i="32"/>
  <c r="J11" i="32"/>
  <c r="K11" i="32"/>
  <c r="I12" i="32"/>
  <c r="J12" i="32"/>
  <c r="K12" i="32"/>
  <c r="I13" i="32"/>
  <c r="J13" i="32"/>
  <c r="K13" i="32"/>
  <c r="I15" i="32"/>
  <c r="J15" i="32"/>
  <c r="K15" i="32"/>
  <c r="I16" i="32"/>
  <c r="J16" i="32"/>
  <c r="K16" i="32"/>
  <c r="I17" i="32"/>
  <c r="J17" i="32"/>
  <c r="K17" i="32"/>
  <c r="K4" i="32"/>
  <c r="J4" i="32"/>
  <c r="I4" i="32"/>
  <c r="D34" i="32"/>
  <c r="E539" i="36" s="1"/>
  <c r="E34" i="32"/>
  <c r="F539" i="36" s="1"/>
  <c r="F34" i="32"/>
  <c r="G34" i="32"/>
  <c r="H34" i="32"/>
  <c r="D539" i="36"/>
  <c r="I5" i="31"/>
  <c r="J5" i="31"/>
  <c r="K5" i="31"/>
  <c r="I6" i="31"/>
  <c r="J6" i="31"/>
  <c r="K6" i="31"/>
  <c r="I7" i="31"/>
  <c r="J7" i="31"/>
  <c r="K7" i="31"/>
  <c r="I9" i="31"/>
  <c r="J9" i="31"/>
  <c r="K9" i="31"/>
  <c r="I10" i="31"/>
  <c r="J10" i="31"/>
  <c r="K10" i="31"/>
  <c r="I11" i="31"/>
  <c r="J11" i="31"/>
  <c r="K11" i="31"/>
  <c r="I13" i="31"/>
  <c r="J13" i="31"/>
  <c r="K13" i="31"/>
  <c r="I14" i="31"/>
  <c r="J14" i="31"/>
  <c r="K14" i="31"/>
  <c r="I15" i="31"/>
  <c r="J15" i="31"/>
  <c r="K15" i="31"/>
  <c r="I17" i="31"/>
  <c r="J17" i="31"/>
  <c r="K17" i="31"/>
  <c r="I18" i="31"/>
  <c r="J18" i="31"/>
  <c r="K18" i="31"/>
  <c r="I21" i="31"/>
  <c r="J21" i="31"/>
  <c r="K21" i="31"/>
  <c r="I23" i="31"/>
  <c r="J23" i="31"/>
  <c r="K23" i="31"/>
  <c r="I25" i="31"/>
  <c r="J25" i="31"/>
  <c r="K25" i="31"/>
  <c r="I26" i="31"/>
  <c r="J26" i="31"/>
  <c r="K26" i="31"/>
  <c r="I27" i="31"/>
  <c r="J27" i="31"/>
  <c r="K27" i="31"/>
  <c r="I28" i="31"/>
  <c r="J28" i="31"/>
  <c r="K28" i="31"/>
  <c r="I31" i="31"/>
  <c r="J31" i="31"/>
  <c r="K31" i="31"/>
  <c r="I33" i="31"/>
  <c r="J33" i="31"/>
  <c r="K33" i="31"/>
  <c r="I34" i="31"/>
  <c r="J34" i="31"/>
  <c r="K34" i="31"/>
  <c r="I36" i="31"/>
  <c r="J36" i="31"/>
  <c r="K36" i="31"/>
  <c r="I37" i="31"/>
  <c r="J37" i="31"/>
  <c r="K37" i="31"/>
  <c r="I40" i="31"/>
  <c r="J40" i="31"/>
  <c r="K40" i="31"/>
  <c r="I42" i="31"/>
  <c r="J42" i="31"/>
  <c r="K42" i="31"/>
  <c r="K4" i="31"/>
  <c r="J4" i="31"/>
  <c r="I4" i="31"/>
  <c r="K84" i="31"/>
  <c r="I499" i="36" s="1"/>
  <c r="J84" i="31"/>
  <c r="H499" i="36" s="1"/>
  <c r="E499" i="36"/>
  <c r="F499" i="36"/>
  <c r="D499" i="36"/>
  <c r="I6" i="28"/>
  <c r="J6" i="28"/>
  <c r="K6" i="28"/>
  <c r="I7" i="28"/>
  <c r="J7" i="28"/>
  <c r="K7" i="28"/>
  <c r="I10" i="28"/>
  <c r="J10" i="28"/>
  <c r="K10" i="28"/>
  <c r="I12" i="28"/>
  <c r="J12" i="28"/>
  <c r="K12" i="28"/>
  <c r="I13" i="28"/>
  <c r="J13" i="28"/>
  <c r="K13" i="28"/>
  <c r="I14" i="28"/>
  <c r="J14" i="28"/>
  <c r="K14" i="28"/>
  <c r="I16" i="28"/>
  <c r="J16" i="28"/>
  <c r="K16" i="28"/>
  <c r="I18" i="28"/>
  <c r="J18" i="28"/>
  <c r="K18" i="28"/>
  <c r="K4" i="28"/>
  <c r="J4" i="28"/>
  <c r="I4" i="28"/>
  <c r="D22" i="28"/>
  <c r="E483" i="36" s="1"/>
  <c r="E22" i="28"/>
  <c r="F483" i="36" s="1"/>
  <c r="F22" i="28"/>
  <c r="I22" i="28" s="1"/>
  <c r="G483" i="36" s="1"/>
  <c r="G22" i="28"/>
  <c r="H22" i="28"/>
  <c r="I5" i="27"/>
  <c r="J5" i="27"/>
  <c r="K5" i="27"/>
  <c r="I6" i="27"/>
  <c r="J6" i="27"/>
  <c r="K6" i="27"/>
  <c r="I7" i="27"/>
  <c r="J7" i="27"/>
  <c r="K7" i="27"/>
  <c r="K4" i="27"/>
  <c r="J4" i="27"/>
  <c r="I4" i="27"/>
  <c r="D14" i="27"/>
  <c r="E448" i="36" s="1"/>
  <c r="E14" i="27"/>
  <c r="F448" i="36" s="1"/>
  <c r="F14" i="27"/>
  <c r="G14" i="27"/>
  <c r="H14" i="27"/>
  <c r="C14" i="27"/>
  <c r="D448" i="36" s="1"/>
  <c r="G28" i="30"/>
  <c r="J28" i="30" s="1"/>
  <c r="H28" i="30"/>
  <c r="K28" i="30" s="1"/>
  <c r="F28" i="30"/>
  <c r="I28" i="30" s="1"/>
  <c r="G26" i="30"/>
  <c r="H26" i="30"/>
  <c r="F26" i="30"/>
  <c r="I5" i="30"/>
  <c r="J5" i="30"/>
  <c r="K5" i="30"/>
  <c r="I6" i="30"/>
  <c r="J6" i="30"/>
  <c r="K6" i="30"/>
  <c r="I8" i="30"/>
  <c r="J8" i="30"/>
  <c r="K8" i="30"/>
  <c r="I13" i="30"/>
  <c r="J13" i="30"/>
  <c r="K13" i="30"/>
  <c r="K4" i="30"/>
  <c r="J4" i="30"/>
  <c r="I4" i="30"/>
  <c r="D26" i="30"/>
  <c r="E26" i="30"/>
  <c r="F82" i="36" s="1"/>
  <c r="D82" i="36"/>
  <c r="G26" i="20"/>
  <c r="H26" i="20"/>
  <c r="F26" i="20"/>
  <c r="D26" i="20"/>
  <c r="K667" i="36" s="1"/>
  <c r="E26" i="20"/>
  <c r="C26" i="20"/>
  <c r="J667" i="36" s="1"/>
  <c r="K20" i="20"/>
  <c r="J20" i="20"/>
  <c r="I20" i="20"/>
  <c r="K15" i="20"/>
  <c r="J15" i="20"/>
  <c r="I15" i="20"/>
  <c r="K14" i="20"/>
  <c r="J14" i="20"/>
  <c r="I14" i="20"/>
  <c r="I5" i="20"/>
  <c r="J5" i="20"/>
  <c r="K5" i="20"/>
  <c r="I6" i="20"/>
  <c r="J6" i="20"/>
  <c r="K6" i="20"/>
  <c r="I8" i="20"/>
  <c r="J8" i="20"/>
  <c r="K8" i="20"/>
  <c r="I9" i="20"/>
  <c r="J9" i="20"/>
  <c r="K9" i="20"/>
  <c r="I10" i="20"/>
  <c r="J10" i="20"/>
  <c r="K10" i="20"/>
  <c r="I12" i="20"/>
  <c r="J12" i="20"/>
  <c r="K12" i="20"/>
  <c r="K4" i="20"/>
  <c r="J4" i="20"/>
  <c r="I4" i="20"/>
  <c r="E667" i="36"/>
  <c r="F667" i="36"/>
  <c r="D667" i="36"/>
  <c r="K7" i="19"/>
  <c r="J7" i="19"/>
  <c r="I7" i="19"/>
  <c r="K5" i="19"/>
  <c r="J5" i="19"/>
  <c r="I5" i="19"/>
  <c r="D14" i="19"/>
  <c r="E648" i="36" s="1"/>
  <c r="E14" i="19"/>
  <c r="F648" i="36" s="1"/>
  <c r="F14" i="19"/>
  <c r="G14" i="19"/>
  <c r="J14" i="19" s="1"/>
  <c r="H648" i="36" s="1"/>
  <c r="H14" i="19"/>
  <c r="C14" i="19"/>
  <c r="D648" i="36" s="1"/>
  <c r="I5" i="18"/>
  <c r="J5" i="18"/>
  <c r="K5" i="18"/>
  <c r="I6" i="18"/>
  <c r="J6" i="18"/>
  <c r="K6" i="18"/>
  <c r="I7" i="18"/>
  <c r="J7" i="18"/>
  <c r="K7" i="18"/>
  <c r="I8" i="18"/>
  <c r="J8" i="18"/>
  <c r="K8" i="18"/>
  <c r="I9" i="18"/>
  <c r="J9" i="18"/>
  <c r="K9" i="18"/>
  <c r="I10" i="18"/>
  <c r="J10" i="18"/>
  <c r="K10" i="18"/>
  <c r="I11" i="18"/>
  <c r="J11" i="18"/>
  <c r="K11" i="18"/>
  <c r="I12" i="18"/>
  <c r="J12" i="18"/>
  <c r="K12" i="18"/>
  <c r="I13" i="18"/>
  <c r="J13" i="18"/>
  <c r="K13" i="18"/>
  <c r="I14" i="18"/>
  <c r="J14" i="18"/>
  <c r="K14" i="18"/>
  <c r="I15" i="18"/>
  <c r="J15" i="18"/>
  <c r="K15" i="18"/>
  <c r="I16" i="18"/>
  <c r="J16" i="18"/>
  <c r="K16" i="18"/>
  <c r="I17" i="18"/>
  <c r="J17" i="18"/>
  <c r="K17" i="18"/>
  <c r="I18" i="18"/>
  <c r="J18" i="18"/>
  <c r="K18" i="18"/>
  <c r="I19" i="18"/>
  <c r="J19" i="18"/>
  <c r="K19" i="18"/>
  <c r="I20" i="18"/>
  <c r="J20" i="18"/>
  <c r="K20" i="18"/>
  <c r="I21" i="18"/>
  <c r="J21" i="18"/>
  <c r="K21" i="18"/>
  <c r="I22" i="18"/>
  <c r="J22" i="18"/>
  <c r="K22" i="18"/>
  <c r="I23" i="18"/>
  <c r="J23" i="18"/>
  <c r="K23" i="18"/>
  <c r="I24" i="18"/>
  <c r="J24" i="18"/>
  <c r="K24" i="18"/>
  <c r="I25" i="18"/>
  <c r="J25" i="18"/>
  <c r="K25" i="18"/>
  <c r="I26" i="18"/>
  <c r="J26" i="18"/>
  <c r="K26" i="18"/>
  <c r="I27" i="18"/>
  <c r="J27" i="18"/>
  <c r="K27" i="18"/>
  <c r="I28" i="18"/>
  <c r="J28" i="18"/>
  <c r="K28" i="18"/>
  <c r="I29" i="18"/>
  <c r="J29" i="18"/>
  <c r="K29" i="18"/>
  <c r="I30" i="18"/>
  <c r="J30" i="18"/>
  <c r="K30" i="18"/>
  <c r="I31" i="18"/>
  <c r="J31" i="18"/>
  <c r="K31" i="18"/>
  <c r="I32" i="18"/>
  <c r="J32" i="18"/>
  <c r="K32" i="18"/>
  <c r="I33" i="18"/>
  <c r="J33" i="18"/>
  <c r="K33" i="18"/>
  <c r="I34" i="18"/>
  <c r="J34" i="18"/>
  <c r="K34" i="18"/>
  <c r="I35" i="18"/>
  <c r="J35" i="18"/>
  <c r="K35" i="18"/>
  <c r="I36" i="18"/>
  <c r="J36" i="18"/>
  <c r="K36" i="18"/>
  <c r="I37" i="18"/>
  <c r="J37" i="18"/>
  <c r="K37" i="18"/>
  <c r="I38" i="18"/>
  <c r="J38" i="18"/>
  <c r="K38" i="18"/>
  <c r="K4" i="18"/>
  <c r="J4" i="18"/>
  <c r="I4" i="18"/>
  <c r="D76" i="18"/>
  <c r="E554" i="36" s="1"/>
  <c r="E76" i="18"/>
  <c r="F76" i="18"/>
  <c r="G76" i="18"/>
  <c r="H76" i="18"/>
  <c r="C76" i="18"/>
  <c r="D554" i="36" s="1"/>
  <c r="I5" i="17"/>
  <c r="J5" i="17"/>
  <c r="K5" i="17"/>
  <c r="I6" i="17"/>
  <c r="J6" i="17"/>
  <c r="K6" i="17"/>
  <c r="I7" i="17"/>
  <c r="J7" i="17"/>
  <c r="K7" i="17"/>
  <c r="I8" i="17"/>
  <c r="J8" i="17"/>
  <c r="K8" i="17"/>
  <c r="I9" i="17"/>
  <c r="J9" i="17"/>
  <c r="K9" i="17"/>
  <c r="I10" i="17"/>
  <c r="J10" i="17"/>
  <c r="K10" i="17"/>
  <c r="I11" i="17"/>
  <c r="J11" i="17"/>
  <c r="K11" i="17"/>
  <c r="I12" i="17"/>
  <c r="J12" i="17"/>
  <c r="K12" i="17"/>
  <c r="I13" i="17"/>
  <c r="J13" i="17"/>
  <c r="K13" i="17"/>
  <c r="I14" i="17"/>
  <c r="J14" i="17"/>
  <c r="K14" i="17"/>
  <c r="I15" i="17"/>
  <c r="J15" i="17"/>
  <c r="K15" i="17"/>
  <c r="I16" i="17"/>
  <c r="J16" i="17"/>
  <c r="K16" i="17"/>
  <c r="I17" i="17"/>
  <c r="J17" i="17"/>
  <c r="K17" i="17"/>
  <c r="I18" i="17"/>
  <c r="J18" i="17"/>
  <c r="K18" i="17"/>
  <c r="I19" i="17"/>
  <c r="J19" i="17"/>
  <c r="K19" i="17"/>
  <c r="I20" i="17"/>
  <c r="J20" i="17"/>
  <c r="K20" i="17"/>
  <c r="I21" i="17"/>
  <c r="J21" i="17"/>
  <c r="K21" i="17"/>
  <c r="I22" i="17"/>
  <c r="J22" i="17"/>
  <c r="K22" i="17"/>
  <c r="I23" i="17"/>
  <c r="J23" i="17"/>
  <c r="K23" i="17"/>
  <c r="I24" i="17"/>
  <c r="J24" i="17"/>
  <c r="K24" i="17"/>
  <c r="I25" i="17"/>
  <c r="J25" i="17"/>
  <c r="K25" i="17"/>
  <c r="I26" i="17"/>
  <c r="J26" i="17"/>
  <c r="K26" i="17"/>
  <c r="I27" i="17"/>
  <c r="J27" i="17"/>
  <c r="K27" i="17"/>
  <c r="I28" i="17"/>
  <c r="J28" i="17"/>
  <c r="K28" i="17"/>
  <c r="I29" i="17"/>
  <c r="J29" i="17"/>
  <c r="K29" i="17"/>
  <c r="I30" i="17"/>
  <c r="J30" i="17"/>
  <c r="K30" i="17"/>
  <c r="I31" i="17"/>
  <c r="J31" i="17"/>
  <c r="K31" i="17"/>
  <c r="I32" i="17"/>
  <c r="J32" i="17"/>
  <c r="K32" i="17"/>
  <c r="I33" i="17"/>
  <c r="J33" i="17"/>
  <c r="K33" i="17"/>
  <c r="I34" i="17"/>
  <c r="J34" i="17"/>
  <c r="K34" i="17"/>
  <c r="I35" i="17"/>
  <c r="J35" i="17"/>
  <c r="K35" i="17"/>
  <c r="I36" i="17"/>
  <c r="J36" i="17"/>
  <c r="K36" i="17"/>
  <c r="I37" i="17"/>
  <c r="J37" i="17"/>
  <c r="K37" i="17"/>
  <c r="I38" i="17"/>
  <c r="J38" i="17"/>
  <c r="K38" i="17"/>
  <c r="I39" i="17"/>
  <c r="J39" i="17"/>
  <c r="K39" i="17"/>
  <c r="K4" i="17"/>
  <c r="J4" i="17"/>
  <c r="I4" i="17"/>
  <c r="D78" i="17"/>
  <c r="E279" i="36" s="1"/>
  <c r="E78" i="17"/>
  <c r="F279" i="36" s="1"/>
  <c r="F78" i="17"/>
  <c r="G78" i="17"/>
  <c r="H78" i="17"/>
  <c r="D279" i="36"/>
  <c r="J26" i="30" l="1"/>
  <c r="H130" i="36" s="1"/>
  <c r="E93" i="36"/>
  <c r="E64" i="34"/>
  <c r="K64" i="34" s="1"/>
  <c r="I93" i="36" s="1"/>
  <c r="K14" i="19"/>
  <c r="I648" i="36" s="1"/>
  <c r="K36" i="33"/>
  <c r="I590" i="36" s="1"/>
  <c r="K26" i="20"/>
  <c r="O667" i="36" s="1"/>
  <c r="I84" i="31"/>
  <c r="G499" i="36" s="1"/>
  <c r="I14" i="19"/>
  <c r="G648" i="36" s="1"/>
  <c r="F617" i="36"/>
  <c r="E617" i="36"/>
  <c r="E82" i="36"/>
  <c r="I14" i="27"/>
  <c r="G448" i="36" s="1"/>
  <c r="K22" i="28"/>
  <c r="I483" i="36" s="1"/>
  <c r="D93" i="36"/>
  <c r="J14" i="27"/>
  <c r="H448" i="36" s="1"/>
  <c r="I34" i="32"/>
  <c r="G539" i="36" s="1"/>
  <c r="I26" i="20"/>
  <c r="M667" i="36" s="1"/>
  <c r="K14" i="27"/>
  <c r="I448" i="36" s="1"/>
  <c r="J34" i="32"/>
  <c r="H539" i="36" s="1"/>
  <c r="J64" i="34"/>
  <c r="H93" i="36" s="1"/>
  <c r="J26" i="20"/>
  <c r="N667" i="36" s="1"/>
  <c r="K34" i="32"/>
  <c r="I539" i="36" s="1"/>
  <c r="L667" i="36"/>
  <c r="J78" i="17"/>
  <c r="H279" i="36" s="1"/>
  <c r="I64" i="37"/>
  <c r="G453" i="36" s="1"/>
  <c r="D453" i="36"/>
  <c r="J64" i="37"/>
  <c r="H453" i="36" s="1"/>
  <c r="F453" i="36"/>
  <c r="D590" i="36"/>
  <c r="F590" i="36"/>
  <c r="E590" i="36"/>
  <c r="J22" i="28"/>
  <c r="H483" i="36" s="1"/>
  <c r="D483" i="36"/>
  <c r="I24" i="20"/>
  <c r="G667" i="36" s="1"/>
  <c r="J24" i="20"/>
  <c r="H667" i="36" s="1"/>
  <c r="K24" i="20"/>
  <c r="I667" i="36" s="1"/>
  <c r="I78" i="17"/>
  <c r="G279" i="36" s="1"/>
  <c r="K78" i="17"/>
  <c r="I279" i="36" s="1"/>
  <c r="K26" i="30"/>
  <c r="H82" i="36"/>
  <c r="I26" i="30"/>
  <c r="J76" i="18"/>
  <c r="H554" i="36" s="1"/>
  <c r="K76" i="18"/>
  <c r="I554" i="36" s="1"/>
  <c r="I76" i="18"/>
  <c r="G554" i="36" s="1"/>
  <c r="F554" i="36"/>
  <c r="I5" i="16"/>
  <c r="J5" i="16"/>
  <c r="K5" i="16"/>
  <c r="I6" i="16"/>
  <c r="J6" i="16"/>
  <c r="K6" i="16"/>
  <c r="I8" i="16"/>
  <c r="J8" i="16"/>
  <c r="K8" i="16"/>
  <c r="I9" i="16"/>
  <c r="J9" i="16"/>
  <c r="K9" i="16"/>
  <c r="I10" i="16"/>
  <c r="J10" i="16"/>
  <c r="K10" i="16"/>
  <c r="I11" i="16"/>
  <c r="J11" i="16"/>
  <c r="K11" i="16"/>
  <c r="I12" i="16"/>
  <c r="J12" i="16"/>
  <c r="K12" i="16"/>
  <c r="I13" i="16"/>
  <c r="J13" i="16"/>
  <c r="K13" i="16"/>
  <c r="I15" i="16"/>
  <c r="J15" i="16"/>
  <c r="K15" i="16"/>
  <c r="I17" i="16"/>
  <c r="J17" i="16"/>
  <c r="K17" i="16"/>
  <c r="I18" i="16"/>
  <c r="J18" i="16"/>
  <c r="K18" i="16"/>
  <c r="I19" i="16"/>
  <c r="J19" i="16"/>
  <c r="K19" i="16"/>
  <c r="I21" i="16"/>
  <c r="J21" i="16"/>
  <c r="K21" i="16"/>
  <c r="I22" i="16"/>
  <c r="J22" i="16"/>
  <c r="K22" i="16"/>
  <c r="I23" i="16"/>
  <c r="J23" i="16"/>
  <c r="K23" i="16"/>
  <c r="K4" i="16"/>
  <c r="J4" i="16"/>
  <c r="E339" i="36"/>
  <c r="F339" i="36"/>
  <c r="D339" i="36"/>
  <c r="K259" i="36"/>
  <c r="L259" i="36"/>
  <c r="J259" i="36"/>
  <c r="I26" i="15"/>
  <c r="J26" i="15"/>
  <c r="K26" i="15"/>
  <c r="I5" i="15"/>
  <c r="J5" i="15"/>
  <c r="K5" i="15"/>
  <c r="I6" i="15"/>
  <c r="J6" i="15"/>
  <c r="K6" i="15"/>
  <c r="I8" i="15"/>
  <c r="J8" i="15"/>
  <c r="K8" i="15"/>
  <c r="I9" i="15"/>
  <c r="J9" i="15"/>
  <c r="K9" i="15"/>
  <c r="I11" i="15"/>
  <c r="J11" i="15"/>
  <c r="K11" i="15"/>
  <c r="I12" i="15"/>
  <c r="J12" i="15"/>
  <c r="K12" i="15"/>
  <c r="I16" i="15"/>
  <c r="J16" i="15"/>
  <c r="K16" i="15"/>
  <c r="K4" i="15"/>
  <c r="J4" i="15"/>
  <c r="I4" i="15"/>
  <c r="E259" i="36"/>
  <c r="F259" i="36"/>
  <c r="F44" i="15"/>
  <c r="G44" i="15"/>
  <c r="H44" i="15"/>
  <c r="D259" i="36"/>
  <c r="K54" i="14"/>
  <c r="I234" i="36" s="1"/>
  <c r="I5" i="14"/>
  <c r="J5" i="14"/>
  <c r="K5" i="14"/>
  <c r="I6" i="14"/>
  <c r="J6" i="14"/>
  <c r="K6" i="14"/>
  <c r="I7" i="14"/>
  <c r="J7" i="14"/>
  <c r="K7" i="14"/>
  <c r="I8" i="14"/>
  <c r="J8" i="14"/>
  <c r="K8" i="14"/>
  <c r="I9" i="14"/>
  <c r="J9" i="14"/>
  <c r="K9" i="14"/>
  <c r="I10" i="14"/>
  <c r="J10" i="14"/>
  <c r="K10" i="14"/>
  <c r="I11" i="14"/>
  <c r="J11" i="14"/>
  <c r="K11" i="14"/>
  <c r="I12" i="14"/>
  <c r="J12" i="14"/>
  <c r="K12" i="14"/>
  <c r="I13" i="14"/>
  <c r="J13" i="14"/>
  <c r="K13" i="14"/>
  <c r="I14" i="14"/>
  <c r="J14" i="14"/>
  <c r="K14" i="14"/>
  <c r="I15" i="14"/>
  <c r="J15" i="14"/>
  <c r="K15" i="14"/>
  <c r="I16" i="14"/>
  <c r="J16" i="14"/>
  <c r="K16" i="14"/>
  <c r="I17" i="14"/>
  <c r="J17" i="14"/>
  <c r="K17" i="14"/>
  <c r="I18" i="14"/>
  <c r="J18" i="14"/>
  <c r="K18" i="14"/>
  <c r="I19" i="14"/>
  <c r="J19" i="14"/>
  <c r="K19" i="14"/>
  <c r="I20" i="14"/>
  <c r="J20" i="14"/>
  <c r="K20" i="14"/>
  <c r="I21" i="14"/>
  <c r="J21" i="14"/>
  <c r="K21" i="14"/>
  <c r="I22" i="14"/>
  <c r="J22" i="14"/>
  <c r="K22" i="14"/>
  <c r="I23" i="14"/>
  <c r="J23" i="14"/>
  <c r="K23" i="14"/>
  <c r="I24" i="14"/>
  <c r="J24" i="14"/>
  <c r="K24" i="14"/>
  <c r="I25" i="14"/>
  <c r="J25" i="14"/>
  <c r="K25" i="14"/>
  <c r="I26" i="14"/>
  <c r="J26" i="14"/>
  <c r="K26" i="14"/>
  <c r="I27" i="14"/>
  <c r="J27" i="14"/>
  <c r="K27" i="14"/>
  <c r="K4" i="14"/>
  <c r="J4" i="14"/>
  <c r="I4" i="14"/>
  <c r="E234" i="36"/>
  <c r="F234" i="36"/>
  <c r="D234" i="36"/>
  <c r="K26" i="13"/>
  <c r="J26" i="13"/>
  <c r="I26" i="13"/>
  <c r="K25" i="13"/>
  <c r="J25" i="13"/>
  <c r="I25" i="13"/>
  <c r="K23" i="13"/>
  <c r="J23" i="13"/>
  <c r="I23" i="13"/>
  <c r="K20" i="13"/>
  <c r="J20" i="13"/>
  <c r="I20" i="13"/>
  <c r="K17" i="13"/>
  <c r="J17" i="13"/>
  <c r="I17" i="13"/>
  <c r="K15" i="13"/>
  <c r="J15" i="13"/>
  <c r="I15" i="13"/>
  <c r="K12" i="13"/>
  <c r="J12" i="13"/>
  <c r="I12" i="13"/>
  <c r="K11" i="13"/>
  <c r="J11" i="13"/>
  <c r="I11" i="13"/>
  <c r="K10" i="13"/>
  <c r="J10" i="13"/>
  <c r="I10" i="13"/>
  <c r="K7" i="13"/>
  <c r="J7" i="13"/>
  <c r="I7" i="13"/>
  <c r="K4" i="13"/>
  <c r="J4" i="13"/>
  <c r="I4" i="13"/>
  <c r="E210" i="36"/>
  <c r="F210" i="36"/>
  <c r="D210" i="36"/>
  <c r="I4" i="12"/>
  <c r="D14" i="12"/>
  <c r="E205" i="36" s="1"/>
  <c r="E14" i="12"/>
  <c r="F205" i="36" s="1"/>
  <c r="F14" i="12"/>
  <c r="G14" i="12"/>
  <c r="H14" i="12"/>
  <c r="C14" i="12"/>
  <c r="D205" i="36" s="1"/>
  <c r="I5" i="11"/>
  <c r="J5" i="11"/>
  <c r="K5" i="11"/>
  <c r="I6" i="11"/>
  <c r="J6" i="11"/>
  <c r="K6" i="11"/>
  <c r="I7" i="11"/>
  <c r="J7" i="11"/>
  <c r="K7" i="11"/>
  <c r="I8" i="11"/>
  <c r="J8" i="11"/>
  <c r="K8" i="11"/>
  <c r="I11" i="11"/>
  <c r="J11" i="11"/>
  <c r="K11" i="11"/>
  <c r="I12" i="11"/>
  <c r="J12" i="11"/>
  <c r="K12" i="11"/>
  <c r="I13" i="11"/>
  <c r="J13" i="11"/>
  <c r="K13" i="11"/>
  <c r="I14" i="11"/>
  <c r="J14" i="11"/>
  <c r="K14" i="11"/>
  <c r="I15" i="11"/>
  <c r="J15" i="11"/>
  <c r="K15" i="11"/>
  <c r="I16" i="11"/>
  <c r="J16" i="11"/>
  <c r="K16" i="11"/>
  <c r="I17" i="11"/>
  <c r="J17" i="11"/>
  <c r="K17" i="11"/>
  <c r="I18" i="11"/>
  <c r="J18" i="11"/>
  <c r="K18" i="11"/>
  <c r="I19" i="11"/>
  <c r="J19" i="11"/>
  <c r="K19" i="11"/>
  <c r="I20" i="11"/>
  <c r="J20" i="11"/>
  <c r="K20" i="11"/>
  <c r="I21" i="11"/>
  <c r="J21" i="11"/>
  <c r="K21" i="11"/>
  <c r="I23" i="11"/>
  <c r="J23" i="11"/>
  <c r="K23" i="11"/>
  <c r="I24" i="11"/>
  <c r="J24" i="11"/>
  <c r="K24" i="11"/>
  <c r="I25" i="11"/>
  <c r="J25" i="11"/>
  <c r="K25" i="11"/>
  <c r="I26" i="11"/>
  <c r="J26" i="11"/>
  <c r="K26" i="11"/>
  <c r="I27" i="11"/>
  <c r="J27" i="11"/>
  <c r="K27" i="11"/>
  <c r="I28" i="11"/>
  <c r="J28" i="11"/>
  <c r="K28" i="11"/>
  <c r="I29" i="11"/>
  <c r="J29" i="11"/>
  <c r="K29" i="11"/>
  <c r="I30" i="11"/>
  <c r="J30" i="11"/>
  <c r="K30" i="11"/>
  <c r="K4" i="11"/>
  <c r="J4" i="11"/>
  <c r="I4" i="11"/>
  <c r="F60" i="11"/>
  <c r="G60" i="11"/>
  <c r="D160" i="36"/>
  <c r="K29" i="10"/>
  <c r="J29" i="10"/>
  <c r="I29" i="10"/>
  <c r="K27" i="10"/>
  <c r="J27" i="10"/>
  <c r="I27" i="10"/>
  <c r="K25" i="10"/>
  <c r="J25" i="10"/>
  <c r="I25" i="10"/>
  <c r="K24" i="10"/>
  <c r="J24" i="10"/>
  <c r="I24" i="10"/>
  <c r="K22" i="10"/>
  <c r="J22" i="10"/>
  <c r="I22" i="10"/>
  <c r="K21" i="10"/>
  <c r="J21" i="10"/>
  <c r="I21" i="10"/>
  <c r="K20" i="10"/>
  <c r="J20" i="10"/>
  <c r="I20" i="10"/>
  <c r="K18" i="10"/>
  <c r="J18" i="10"/>
  <c r="I18" i="10"/>
  <c r="K17" i="10"/>
  <c r="J17" i="10"/>
  <c r="I17" i="10"/>
  <c r="K15" i="10"/>
  <c r="J15" i="10"/>
  <c r="I15" i="10"/>
  <c r="K12" i="10"/>
  <c r="J12" i="10"/>
  <c r="I12" i="10"/>
  <c r="K9" i="10"/>
  <c r="J9" i="10"/>
  <c r="I9" i="10"/>
  <c r="K5" i="10"/>
  <c r="J5" i="10"/>
  <c r="I5" i="10"/>
  <c r="K4" i="10"/>
  <c r="J4" i="10"/>
  <c r="I4" i="10"/>
  <c r="I64" i="10"/>
  <c r="D130" i="36"/>
  <c r="G20" i="4"/>
  <c r="H20" i="4"/>
  <c r="D20" i="4"/>
  <c r="E48" i="36" s="1"/>
  <c r="E20" i="4"/>
  <c r="F48" i="36" s="1"/>
  <c r="F20" i="4"/>
  <c r="D48" i="36"/>
  <c r="K7" i="4"/>
  <c r="J7" i="4"/>
  <c r="I7" i="4"/>
  <c r="K6" i="4"/>
  <c r="J6" i="4"/>
  <c r="I6" i="4"/>
  <c r="K4" i="4"/>
  <c r="J4" i="4"/>
  <c r="I4" i="4"/>
  <c r="D50" i="5"/>
  <c r="E50" i="5"/>
  <c r="F50" i="5"/>
  <c r="G50" i="5"/>
  <c r="H50" i="5"/>
  <c r="C50" i="5"/>
  <c r="E56" i="36"/>
  <c r="F56" i="36"/>
  <c r="D56" i="36"/>
  <c r="D13" i="6"/>
  <c r="E78" i="36" s="1"/>
  <c r="E13" i="6"/>
  <c r="F78" i="36" s="1"/>
  <c r="F13" i="6"/>
  <c r="G13" i="6"/>
  <c r="H13" i="6"/>
  <c r="C13" i="6"/>
  <c r="D78" i="36" s="1"/>
  <c r="D123" i="36"/>
  <c r="J653" i="36"/>
  <c r="K653" i="36"/>
  <c r="L653" i="36"/>
  <c r="F30" i="8"/>
  <c r="I30" i="8" s="1"/>
  <c r="G30" i="8"/>
  <c r="J30" i="8" s="1"/>
  <c r="H30" i="8"/>
  <c r="K30" i="8" s="1"/>
  <c r="D28" i="8"/>
  <c r="E28" i="8"/>
  <c r="F28" i="8"/>
  <c r="I28" i="8" s="1"/>
  <c r="G653" i="36" s="1"/>
  <c r="G28" i="8"/>
  <c r="H28" i="8"/>
  <c r="D653" i="36"/>
  <c r="D59" i="7"/>
  <c r="E393" i="36" s="1"/>
  <c r="E59" i="7"/>
  <c r="F393" i="36" s="1"/>
  <c r="F59" i="7"/>
  <c r="G59" i="7"/>
  <c r="H59" i="7"/>
  <c r="K57" i="7"/>
  <c r="J57" i="7"/>
  <c r="I57" i="7"/>
  <c r="K54" i="7"/>
  <c r="J54" i="7"/>
  <c r="I54" i="7"/>
  <c r="K51" i="7"/>
  <c r="J51" i="7"/>
  <c r="I51" i="7"/>
  <c r="K49" i="7"/>
  <c r="J49" i="7"/>
  <c r="I49" i="7"/>
  <c r="K48" i="7"/>
  <c r="J48" i="7"/>
  <c r="I48" i="7"/>
  <c r="D393" i="36"/>
  <c r="K38" i="3"/>
  <c r="O32" i="36" s="1"/>
  <c r="J38" i="3"/>
  <c r="N32" i="36" s="1"/>
  <c r="I38" i="3"/>
  <c r="M32" i="36" s="1"/>
  <c r="K36" i="3"/>
  <c r="I32" i="36" s="1"/>
  <c r="J36" i="3"/>
  <c r="H32" i="36" s="1"/>
  <c r="I36" i="3"/>
  <c r="G32" i="36" s="1"/>
  <c r="D46" i="2"/>
  <c r="K12" i="36" s="1"/>
  <c r="E46" i="2"/>
  <c r="L12" i="36" s="1"/>
  <c r="F46" i="2"/>
  <c r="G46" i="2"/>
  <c r="H46" i="2"/>
  <c r="C46" i="2"/>
  <c r="J12" i="36" s="1"/>
  <c r="D44" i="2"/>
  <c r="E12" i="36" s="1"/>
  <c r="E44" i="2"/>
  <c r="F12" i="36" s="1"/>
  <c r="F44" i="2"/>
  <c r="G44" i="2"/>
  <c r="H44" i="2"/>
  <c r="D12" i="36"/>
  <c r="E4" i="36"/>
  <c r="F4" i="36"/>
  <c r="D4" i="36"/>
  <c r="D18" i="9"/>
  <c r="E123" i="36" s="1"/>
  <c r="E18" i="9"/>
  <c r="F123" i="36" s="1"/>
  <c r="F18" i="9"/>
  <c r="G18" i="9"/>
  <c r="H18" i="9"/>
  <c r="I5" i="9"/>
  <c r="J5" i="9"/>
  <c r="K5" i="9"/>
  <c r="I6" i="9"/>
  <c r="J6" i="9"/>
  <c r="K6" i="9"/>
  <c r="I7" i="9"/>
  <c r="J7" i="9"/>
  <c r="K7" i="9"/>
  <c r="I8" i="9"/>
  <c r="J8" i="9"/>
  <c r="K8" i="9"/>
  <c r="K4" i="9"/>
  <c r="J4" i="9"/>
  <c r="I4" i="9"/>
  <c r="K16" i="8"/>
  <c r="O653" i="36" s="1"/>
  <c r="J16" i="8"/>
  <c r="N653" i="36" s="1"/>
  <c r="I16" i="8"/>
  <c r="M653" i="36" s="1"/>
  <c r="K4" i="8"/>
  <c r="J4" i="8"/>
  <c r="I4" i="8"/>
  <c r="K43" i="7"/>
  <c r="J43" i="7"/>
  <c r="I43" i="7"/>
  <c r="K41" i="7"/>
  <c r="J41" i="7"/>
  <c r="I41" i="7"/>
  <c r="K39" i="7"/>
  <c r="J39" i="7"/>
  <c r="I39" i="7"/>
  <c r="K38" i="7"/>
  <c r="J38" i="7"/>
  <c r="I38" i="7"/>
  <c r="K34" i="7"/>
  <c r="J34" i="7"/>
  <c r="I34" i="7"/>
  <c r="K35" i="7"/>
  <c r="J35" i="7"/>
  <c r="I35" i="7"/>
  <c r="K31" i="7"/>
  <c r="J31" i="7"/>
  <c r="I31" i="7"/>
  <c r="K30" i="7"/>
  <c r="J30" i="7"/>
  <c r="I30" i="7"/>
  <c r="K23" i="7"/>
  <c r="J23" i="7"/>
  <c r="I23" i="7"/>
  <c r="K22" i="7"/>
  <c r="J22" i="7"/>
  <c r="I22" i="7"/>
  <c r="K21" i="7"/>
  <c r="J21" i="7"/>
  <c r="I21" i="7"/>
  <c r="K16" i="7"/>
  <c r="J16" i="7"/>
  <c r="I16" i="7"/>
  <c r="K14" i="7"/>
  <c r="J14" i="7"/>
  <c r="I14" i="7"/>
  <c r="K11" i="7"/>
  <c r="J11" i="7"/>
  <c r="I11" i="7"/>
  <c r="K10" i="7"/>
  <c r="J10" i="7"/>
  <c r="I10" i="7"/>
  <c r="K9" i="7"/>
  <c r="J9" i="7"/>
  <c r="I9" i="7"/>
  <c r="K4" i="7"/>
  <c r="J4" i="7"/>
  <c r="I4" i="7"/>
  <c r="K6" i="6"/>
  <c r="J6" i="6"/>
  <c r="I6" i="6"/>
  <c r="K4" i="6"/>
  <c r="J4" i="6"/>
  <c r="I4" i="6"/>
  <c r="I5" i="5"/>
  <c r="J5" i="5"/>
  <c r="K5" i="5"/>
  <c r="I6" i="5"/>
  <c r="J6" i="5"/>
  <c r="K6" i="5"/>
  <c r="I9" i="5"/>
  <c r="J9" i="5"/>
  <c r="K9" i="5"/>
  <c r="I10" i="5"/>
  <c r="J10" i="5"/>
  <c r="K10" i="5"/>
  <c r="I12" i="5"/>
  <c r="J12" i="5"/>
  <c r="K12" i="5"/>
  <c r="I13" i="5"/>
  <c r="J13" i="5"/>
  <c r="K13" i="5"/>
  <c r="I14" i="5"/>
  <c r="J14" i="5"/>
  <c r="K14" i="5"/>
  <c r="I15" i="5"/>
  <c r="J15" i="5"/>
  <c r="K15" i="5"/>
  <c r="I16" i="5"/>
  <c r="J16" i="5"/>
  <c r="K16" i="5"/>
  <c r="I17" i="5"/>
  <c r="J17" i="5"/>
  <c r="K17" i="5"/>
  <c r="I18" i="5"/>
  <c r="J18" i="5"/>
  <c r="K18" i="5"/>
  <c r="I19" i="5"/>
  <c r="J19" i="5"/>
  <c r="K19" i="5"/>
  <c r="I20" i="5"/>
  <c r="J20" i="5"/>
  <c r="K20" i="5"/>
  <c r="I21" i="5"/>
  <c r="J21" i="5"/>
  <c r="K21" i="5"/>
  <c r="I22" i="5"/>
  <c r="J22" i="5"/>
  <c r="K22" i="5"/>
  <c r="I23" i="5"/>
  <c r="J23" i="5"/>
  <c r="K23" i="5"/>
  <c r="I31" i="5"/>
  <c r="J31" i="5"/>
  <c r="K31" i="5"/>
  <c r="K4" i="5"/>
  <c r="J4" i="5"/>
  <c r="I4" i="5"/>
  <c r="I21" i="3"/>
  <c r="J21" i="3"/>
  <c r="K21" i="3"/>
  <c r="I22" i="3"/>
  <c r="J22" i="3"/>
  <c r="K22" i="3"/>
  <c r="I23" i="3"/>
  <c r="J23" i="3"/>
  <c r="K23" i="3"/>
  <c r="I24" i="3"/>
  <c r="J24" i="3"/>
  <c r="K24" i="3"/>
  <c r="I25" i="3"/>
  <c r="J25" i="3"/>
  <c r="K25" i="3"/>
  <c r="I26" i="3"/>
  <c r="J26" i="3"/>
  <c r="K26" i="3"/>
  <c r="I27" i="3"/>
  <c r="J27" i="3"/>
  <c r="K27" i="3"/>
  <c r="I28" i="3"/>
  <c r="J28" i="3"/>
  <c r="K28" i="3"/>
  <c r="I29" i="3"/>
  <c r="J29" i="3"/>
  <c r="K29" i="3"/>
  <c r="I30" i="3"/>
  <c r="J30" i="3"/>
  <c r="K30" i="3"/>
  <c r="I31" i="3"/>
  <c r="J31" i="3"/>
  <c r="K31" i="3"/>
  <c r="I32" i="3"/>
  <c r="J32" i="3"/>
  <c r="K32" i="3"/>
  <c r="I33" i="3"/>
  <c r="J33" i="3"/>
  <c r="K33" i="3"/>
  <c r="I34" i="3"/>
  <c r="J34" i="3"/>
  <c r="K34" i="3"/>
  <c r="K20" i="3"/>
  <c r="J20" i="3"/>
  <c r="I20" i="3"/>
  <c r="I5" i="3"/>
  <c r="J5" i="3"/>
  <c r="K5" i="3"/>
  <c r="I6" i="3"/>
  <c r="J6" i="3"/>
  <c r="K6" i="3"/>
  <c r="I7" i="3"/>
  <c r="J7" i="3"/>
  <c r="K7" i="3"/>
  <c r="I8" i="3"/>
  <c r="J8" i="3"/>
  <c r="K8" i="3"/>
  <c r="I9" i="3"/>
  <c r="J9" i="3"/>
  <c r="K9" i="3"/>
  <c r="I10" i="3"/>
  <c r="J10" i="3"/>
  <c r="K10" i="3"/>
  <c r="I11" i="3"/>
  <c r="J11" i="3"/>
  <c r="K11" i="3"/>
  <c r="I12" i="3"/>
  <c r="J12" i="3"/>
  <c r="K12" i="3"/>
  <c r="I13" i="3"/>
  <c r="J13" i="3"/>
  <c r="K13" i="3"/>
  <c r="I14" i="3"/>
  <c r="J14" i="3"/>
  <c r="K14" i="3"/>
  <c r="I15" i="3"/>
  <c r="J15" i="3"/>
  <c r="K15" i="3"/>
  <c r="I16" i="3"/>
  <c r="J16" i="3"/>
  <c r="K16" i="3"/>
  <c r="I17" i="3"/>
  <c r="J17" i="3"/>
  <c r="K17" i="3"/>
  <c r="I18" i="3"/>
  <c r="J18" i="3"/>
  <c r="K18" i="3"/>
  <c r="K4" i="3"/>
  <c r="J4" i="3"/>
  <c r="I4" i="3"/>
  <c r="I5" i="2"/>
  <c r="J5" i="2"/>
  <c r="K5" i="2"/>
  <c r="I7" i="2"/>
  <c r="J7" i="2"/>
  <c r="K7" i="2"/>
  <c r="I9" i="2"/>
  <c r="J9" i="2"/>
  <c r="K9" i="2"/>
  <c r="I11" i="2"/>
  <c r="J11" i="2"/>
  <c r="K11" i="2"/>
  <c r="I12" i="2"/>
  <c r="J12" i="2"/>
  <c r="K12" i="2"/>
  <c r="I13" i="2"/>
  <c r="J13" i="2"/>
  <c r="K13" i="2"/>
  <c r="I16" i="2"/>
  <c r="J16" i="2"/>
  <c r="K16" i="2"/>
  <c r="I17" i="2"/>
  <c r="J17" i="2"/>
  <c r="K17" i="2"/>
  <c r="I18" i="2"/>
  <c r="J18" i="2"/>
  <c r="K18" i="2"/>
  <c r="I19" i="2"/>
  <c r="J19" i="2"/>
  <c r="K19" i="2"/>
  <c r="I20" i="2"/>
  <c r="J20" i="2"/>
  <c r="K20" i="2"/>
  <c r="I21" i="2"/>
  <c r="J21" i="2"/>
  <c r="K21" i="2"/>
  <c r="I24" i="2"/>
  <c r="J24" i="2"/>
  <c r="K24" i="2"/>
  <c r="I25" i="2"/>
  <c r="J25" i="2"/>
  <c r="K25" i="2"/>
  <c r="I27" i="2"/>
  <c r="J27" i="2"/>
  <c r="K27" i="2"/>
  <c r="I31" i="2"/>
  <c r="J31" i="2"/>
  <c r="K31" i="2"/>
  <c r="I32" i="2"/>
  <c r="J32" i="2"/>
  <c r="K32" i="2"/>
  <c r="I33" i="2"/>
  <c r="J33" i="2"/>
  <c r="K33" i="2"/>
  <c r="I36" i="2"/>
  <c r="J36" i="2"/>
  <c r="K36" i="2"/>
  <c r="I37" i="2"/>
  <c r="J37" i="2"/>
  <c r="K37" i="2"/>
  <c r="I38" i="2"/>
  <c r="J38" i="2"/>
  <c r="K38" i="2"/>
  <c r="K4" i="2"/>
  <c r="J4" i="2"/>
  <c r="I4" i="2"/>
  <c r="I5" i="1"/>
  <c r="J5" i="1"/>
  <c r="K5" i="1"/>
  <c r="I7" i="1"/>
  <c r="J7" i="1"/>
  <c r="K7" i="1"/>
  <c r="I8" i="1"/>
  <c r="J8" i="1"/>
  <c r="K8" i="1"/>
  <c r="I9" i="1"/>
  <c r="J9" i="1"/>
  <c r="K9" i="1"/>
  <c r="I10" i="1"/>
  <c r="J10" i="1"/>
  <c r="K10" i="1"/>
  <c r="J4" i="1"/>
  <c r="K4" i="1"/>
  <c r="I4" i="1"/>
  <c r="F93" i="36" l="1"/>
  <c r="L56" i="36"/>
  <c r="K50" i="5"/>
  <c r="O56" i="36" s="1"/>
  <c r="J13" i="6"/>
  <c r="H78" i="36" s="1"/>
  <c r="E653" i="36"/>
  <c r="J28" i="8"/>
  <c r="H653" i="36" s="1"/>
  <c r="J20" i="4"/>
  <c r="H48" i="36" s="1"/>
  <c r="K56" i="36"/>
  <c r="J50" i="5"/>
  <c r="N56" i="36" s="1"/>
  <c r="M56" i="36"/>
  <c r="J56" i="36"/>
  <c r="I50" i="5"/>
  <c r="K13" i="6"/>
  <c r="I78" i="36" s="1"/>
  <c r="H60" i="11"/>
  <c r="J60" i="11"/>
  <c r="H160" i="36" s="1"/>
  <c r="I60" i="11"/>
  <c r="G160" i="36" s="1"/>
  <c r="E160" i="36"/>
  <c r="F160" i="36"/>
  <c r="F130" i="36"/>
  <c r="K64" i="10"/>
  <c r="E130" i="36"/>
  <c r="J64" i="10"/>
  <c r="F653" i="36"/>
  <c r="K28" i="8"/>
  <c r="I653" i="36" s="1"/>
  <c r="K14" i="12"/>
  <c r="I205" i="36" s="1"/>
  <c r="K20" i="4"/>
  <c r="I48" i="36" s="1"/>
  <c r="J52" i="13"/>
  <c r="H210" i="36" s="1"/>
  <c r="K46" i="2"/>
  <c r="O12" i="36" s="1"/>
  <c r="I18" i="9"/>
  <c r="G123" i="36" s="1"/>
  <c r="I44" i="2"/>
  <c r="G12" i="36" s="1"/>
  <c r="I59" i="7"/>
  <c r="G393" i="36" s="1"/>
  <c r="G339" i="36"/>
  <c r="J18" i="9"/>
  <c r="H123" i="36" s="1"/>
  <c r="K44" i="2"/>
  <c r="I12" i="36" s="1"/>
  <c r="J59" i="7"/>
  <c r="H393" i="36" s="1"/>
  <c r="I48" i="5"/>
  <c r="G56" i="36" s="1"/>
  <c r="H339" i="36"/>
  <c r="K18" i="9"/>
  <c r="I123" i="36" s="1"/>
  <c r="K59" i="7"/>
  <c r="I393" i="36" s="1"/>
  <c r="J48" i="5"/>
  <c r="H56" i="36" s="1"/>
  <c r="I339" i="36"/>
  <c r="K48" i="5"/>
  <c r="I56" i="36" s="1"/>
  <c r="I54" i="14"/>
  <c r="G234" i="36" s="1"/>
  <c r="I13" i="6"/>
  <c r="G78" i="36" s="1"/>
  <c r="I20" i="4"/>
  <c r="G48" i="36" s="1"/>
  <c r="J54" i="14"/>
  <c r="H234" i="36" s="1"/>
  <c r="M259" i="36"/>
  <c r="O259" i="36"/>
  <c r="N259" i="36"/>
  <c r="K52" i="13"/>
  <c r="I210" i="36" s="1"/>
  <c r="I52" i="13"/>
  <c r="G210" i="36" s="1"/>
  <c r="I14" i="12"/>
  <c r="G205" i="36" s="1"/>
  <c r="J14" i="12"/>
  <c r="H205" i="36" s="1"/>
  <c r="I130" i="36"/>
  <c r="I82" i="36"/>
  <c r="G82" i="36"/>
  <c r="G130" i="36"/>
  <c r="J46" i="2"/>
  <c r="N12" i="36" s="1"/>
  <c r="I46" i="2"/>
  <c r="M12" i="36" s="1"/>
  <c r="J44" i="2"/>
  <c r="H12" i="36" s="1"/>
  <c r="K20" i="1"/>
  <c r="I4" i="36" s="1"/>
  <c r="I20" i="1"/>
  <c r="G4" i="36" s="1"/>
  <c r="J20" i="1"/>
  <c r="H4" i="36" s="1"/>
  <c r="I44" i="15"/>
  <c r="G259" i="36" s="1"/>
  <c r="J44" i="15"/>
  <c r="H259" i="36" s="1"/>
  <c r="K44" i="15"/>
  <c r="I259" i="36" s="1"/>
  <c r="K60" i="11" l="1"/>
  <c r="I160" i="36" s="1"/>
</calcChain>
</file>

<file path=xl/sharedStrings.xml><?xml version="1.0" encoding="utf-8"?>
<sst xmlns="http://schemas.openxmlformats.org/spreadsheetml/2006/main" count="2563" uniqueCount="655">
  <si>
    <t>Населенный пункт</t>
  </si>
  <si>
    <t>Код товара</t>
  </si>
  <si>
    <t xml:space="preserve"> На 1 февраля  2022 (Второй период)</t>
  </si>
  <si>
    <t>Темпы</t>
  </si>
  <si>
    <t>Минимальная цена</t>
  </si>
  <si>
    <t>Максимальная цена</t>
  </si>
  <si>
    <t>Среняя цена</t>
  </si>
  <si>
    <t>Продовольственные товары: Хлеб из муки пшеничной высшего сорта</t>
  </si>
  <si>
    <t>п Белая Гора</t>
  </si>
  <si>
    <t>с Абый</t>
  </si>
  <si>
    <t>с Дёску</t>
  </si>
  <si>
    <t>с Куберганя</t>
  </si>
  <si>
    <t>с Сыаганнах</t>
  </si>
  <si>
    <t>с Кенг-Кюёль</t>
  </si>
  <si>
    <t>с Сутуруоха</t>
  </si>
  <si>
    <t>Продовольственные товары: Хлеб из муки пшеничной первого сорта</t>
  </si>
  <si>
    <t>г Алдан</t>
  </si>
  <si>
    <t>п Большой Нимныр</t>
  </si>
  <si>
    <t>с Орочен 2-й</t>
  </si>
  <si>
    <t>г Томмот</t>
  </si>
  <si>
    <t>п Безымянный</t>
  </si>
  <si>
    <t>с Ыллымах</t>
  </si>
  <si>
    <t>с Верхняя Амга</t>
  </si>
  <si>
    <t>с Улу</t>
  </si>
  <si>
    <t>п Ленинский</t>
  </si>
  <si>
    <t>п Лебединый</t>
  </si>
  <si>
    <t>с Орочен 1-й</t>
  </si>
  <si>
    <t>с Якокут</t>
  </si>
  <si>
    <t>п Нижний Куранах</t>
  </si>
  <si>
    <t>с Верхний Куранах</t>
  </si>
  <si>
    <t>с Якокит</t>
  </si>
  <si>
    <t>с Кутана</t>
  </si>
  <si>
    <t>с Хатыстыр</t>
  </si>
  <si>
    <t>с Угоян</t>
  </si>
  <si>
    <t>с Чагда</t>
  </si>
  <si>
    <t>с Булун</t>
  </si>
  <si>
    <t>с Чычымах</t>
  </si>
  <si>
    <t>с Томтор</t>
  </si>
  <si>
    <t>с Дайа-Амгата</t>
  </si>
  <si>
    <t>с Боробул</t>
  </si>
  <si>
    <t>с Даккы</t>
  </si>
  <si>
    <t>с Туора-Кюёль</t>
  </si>
  <si>
    <t>с Дебдирге</t>
  </si>
  <si>
    <t>с Черкёх</t>
  </si>
  <si>
    <t>с Харбалах</t>
  </si>
  <si>
    <t>с Ытык-Кюёль</t>
  </si>
  <si>
    <t>с Кыйы</t>
  </si>
  <si>
    <t>с Уолба</t>
  </si>
  <si>
    <t>с Чымнайи</t>
  </si>
  <si>
    <t>с Хара-Алдан</t>
  </si>
  <si>
    <t>с Абага</t>
  </si>
  <si>
    <t>с Алтанцы</t>
  </si>
  <si>
    <t>с Оннёс</t>
  </si>
  <si>
    <t>с Ефремово</t>
  </si>
  <si>
    <t>с Тегюльтя</t>
  </si>
  <si>
    <t>с Амга</t>
  </si>
  <si>
    <t>с Бетюнцы</t>
  </si>
  <si>
    <t>с Уорай</t>
  </si>
  <si>
    <t>с Болугур</t>
  </si>
  <si>
    <t>с Покровка</t>
  </si>
  <si>
    <t>с Мяндиги</t>
  </si>
  <si>
    <t>с Сатагай</t>
  </si>
  <si>
    <t>с Михайловка</t>
  </si>
  <si>
    <t>с Сулгаччы</t>
  </si>
  <si>
    <t>с Серге-Бес</t>
  </si>
  <si>
    <t>с Чакыр 2-й</t>
  </si>
  <si>
    <t>с Чапчылган</t>
  </si>
  <si>
    <t>с Промкомбинат</t>
  </si>
  <si>
    <t>с Эмиссы</t>
  </si>
  <si>
    <t>с Олом-Кюёле</t>
  </si>
  <si>
    <t>с Саскылах</t>
  </si>
  <si>
    <t>с Эбелях</t>
  </si>
  <si>
    <t>с Юрюнг-Хая</t>
  </si>
  <si>
    <t>г Олёкминск</t>
  </si>
  <si>
    <t>с Авиапорт</t>
  </si>
  <si>
    <t>с Затон ЛОРПа</t>
  </si>
  <si>
    <t>с Нефтебаза</t>
  </si>
  <si>
    <t>с Селиваново</t>
  </si>
  <si>
    <t>с Абага центральная</t>
  </si>
  <si>
    <t>с Дабан</t>
  </si>
  <si>
    <t>с Кочегарово</t>
  </si>
  <si>
    <t>с Черендей</t>
  </si>
  <si>
    <t>с Дельгей</t>
  </si>
  <si>
    <t>с Иннях</t>
  </si>
  <si>
    <t>с Токко</t>
  </si>
  <si>
    <t>с Жархан</t>
  </si>
  <si>
    <t>с Уолбут</t>
  </si>
  <si>
    <t>с Куду-Кюёль</t>
  </si>
  <si>
    <t>с Дикимдя</t>
  </si>
  <si>
    <t>с Кыллах</t>
  </si>
  <si>
    <t>с Даппарай</t>
  </si>
  <si>
    <t>с Кяччи</t>
  </si>
  <si>
    <t>с Килиер</t>
  </si>
  <si>
    <t>с Олом</t>
  </si>
  <si>
    <t>с Тэгэн</t>
  </si>
  <si>
    <t>с Юнкюр</t>
  </si>
  <si>
    <t>с Куранда</t>
  </si>
  <si>
    <t>с Тюбя</t>
  </si>
  <si>
    <t>с Мача</t>
  </si>
  <si>
    <t>с Нерюктяйинск 1-й</t>
  </si>
  <si>
    <t>с Бирюк</t>
  </si>
  <si>
    <t>с Куду-Бясь</t>
  </si>
  <si>
    <t>с Тас-Анна</t>
  </si>
  <si>
    <t>с Нерюктяйинск 2-й</t>
  </si>
  <si>
    <t>с Бердинка</t>
  </si>
  <si>
    <t>с Холго</t>
  </si>
  <si>
    <t>с Олёкминский</t>
  </si>
  <si>
    <t>с Саныяхтах</t>
  </si>
  <si>
    <t>с Алексеевка</t>
  </si>
  <si>
    <t>с Малыкан</t>
  </si>
  <si>
    <t>с Марха</t>
  </si>
  <si>
    <t>с Солянка</t>
  </si>
  <si>
    <t>с Харыялах</t>
  </si>
  <si>
    <t>с Троицк</t>
  </si>
  <si>
    <t>п Торго</t>
  </si>
  <si>
    <t>с Тяня</t>
  </si>
  <si>
    <t>с Улахан-Мунгку</t>
  </si>
  <si>
    <t>с Урицкое</t>
  </si>
  <si>
    <t>с Хатынг-Тумул</t>
  </si>
  <si>
    <t>с Хоринцы</t>
  </si>
  <si>
    <t>с Балаганнах</t>
  </si>
  <si>
    <t>с Мекимдя</t>
  </si>
  <si>
    <t>с Чапаево</t>
  </si>
  <si>
    <t>с Тинная</t>
  </si>
  <si>
    <t>с Бясь-Кюёль</t>
  </si>
  <si>
    <t>с Заречный</t>
  </si>
  <si>
    <t>г Якутск</t>
  </si>
  <si>
    <t>с Маган</t>
  </si>
  <si>
    <t>с Старая Табага</t>
  </si>
  <si>
    <t>с Табага</t>
  </si>
  <si>
    <t>с Тулагино</t>
  </si>
  <si>
    <t>с Капитоновка</t>
  </si>
  <si>
    <t>с Кильдемцы</t>
  </si>
  <si>
    <t>с Сырдах</t>
  </si>
  <si>
    <t>с Хатассы</t>
  </si>
  <si>
    <t>с Владимировка</t>
  </si>
  <si>
    <t>с Пригородный</t>
  </si>
  <si>
    <t>п Зырянка</t>
  </si>
  <si>
    <t>с Усун-Кюёль</t>
  </si>
  <si>
    <t>с Верхнеколымск</t>
  </si>
  <si>
    <t>с Нелемное</t>
  </si>
  <si>
    <t>с Угольное</t>
  </si>
  <si>
    <t>с Утая</t>
  </si>
  <si>
    <t>Хлеб из муки пшеничной высшего сорта</t>
  </si>
  <si>
    <t xml:space="preserve"> Хлеб из муки пшеничной высшего сорта</t>
  </si>
  <si>
    <t>Хлеб из муки пшеничной первого сорта</t>
  </si>
  <si>
    <t>п Чокурдах</t>
  </si>
  <si>
    <t>с Чкалов</t>
  </si>
  <si>
    <t>с Нычалах</t>
  </si>
  <si>
    <t>с Русское Устье</t>
  </si>
  <si>
    <t>с Оленегорск</t>
  </si>
  <si>
    <t>с Воронцово</t>
  </si>
  <si>
    <t>с Ойотунг</t>
  </si>
  <si>
    <t>г Верхоянск</t>
  </si>
  <si>
    <t>п Батагай</t>
  </si>
  <si>
    <t>с Сентачан</t>
  </si>
  <si>
    <t>с Усть-Чаркы</t>
  </si>
  <si>
    <t>п Эсэ-Хайя</t>
  </si>
  <si>
    <t>с Бетенкёс</t>
  </si>
  <si>
    <t>с Алысардах</t>
  </si>
  <si>
    <t>с Энгя-Сайылыга</t>
  </si>
  <si>
    <t>с Бала</t>
  </si>
  <si>
    <t>с Метяки</t>
  </si>
  <si>
    <t>с Барылас</t>
  </si>
  <si>
    <t>с Токума</t>
  </si>
  <si>
    <t>с Сысы-Мейите</t>
  </si>
  <si>
    <t>с Столбы</t>
  </si>
  <si>
    <t>с Суордах</t>
  </si>
  <si>
    <t>с Улахан-Кюёль</t>
  </si>
  <si>
    <t>с Тала</t>
  </si>
  <si>
    <t>с Черюмче</t>
  </si>
  <si>
    <t>с Сайды</t>
  </si>
  <si>
    <t>с Осохтох</t>
  </si>
  <si>
    <t>с Хайысардах</t>
  </si>
  <si>
    <t>с Юрдюк-Кумах</t>
  </si>
  <si>
    <t>с Боронук</t>
  </si>
  <si>
    <t>с Мачах</t>
  </si>
  <si>
    <t>с Юттях</t>
  </si>
  <si>
    <t>с Чолбон</t>
  </si>
  <si>
    <t>г Вилюйск</t>
  </si>
  <si>
    <t>с Сосновка</t>
  </si>
  <si>
    <t>п Кысыл-Сыр</t>
  </si>
  <si>
    <t>с Хампа</t>
  </si>
  <si>
    <t>с Илбенге</t>
  </si>
  <si>
    <t>с Арылах</t>
  </si>
  <si>
    <t>с Сортол</t>
  </si>
  <si>
    <t>с Бетюнг</t>
  </si>
  <si>
    <t>с Чай</t>
  </si>
  <si>
    <t>с Екюндю</t>
  </si>
  <si>
    <t>с Эбя</t>
  </si>
  <si>
    <t>с Усун</t>
  </si>
  <si>
    <t>с Кюлекянь</t>
  </si>
  <si>
    <t>с Лёкёчён</t>
  </si>
  <si>
    <t>с Тымпы</t>
  </si>
  <si>
    <t>с Тасагар</t>
  </si>
  <si>
    <t>с Балагаччы</t>
  </si>
  <si>
    <t>с Сеят</t>
  </si>
  <si>
    <t>с Тербяс</t>
  </si>
  <si>
    <t>с Кирово</t>
  </si>
  <si>
    <t>с Тосу</t>
  </si>
  <si>
    <t>с Староватово</t>
  </si>
  <si>
    <t>с Чинеке</t>
  </si>
  <si>
    <t>с Сыдыбыл</t>
  </si>
  <si>
    <t>с Кюнде</t>
  </si>
  <si>
    <t>с Кюбяинде</t>
  </si>
  <si>
    <t>с Бестях</t>
  </si>
  <si>
    <t>с Жиганск</t>
  </si>
  <si>
    <t>с Кыстатыам</t>
  </si>
  <si>
    <t>с Баханай</t>
  </si>
  <si>
    <t>п Сангар</t>
  </si>
  <si>
    <t>с Смородичный</t>
  </si>
  <si>
    <t>с Арыктах</t>
  </si>
  <si>
    <t>с Люксюгюн</t>
  </si>
  <si>
    <t>с Хатырык-Хомо</t>
  </si>
  <si>
    <t>с Сегян-Кюёль</t>
  </si>
  <si>
    <t>с Батамай</t>
  </si>
  <si>
    <t>с Кобяй</t>
  </si>
  <si>
    <t>с Ойун-Унгуохтах</t>
  </si>
  <si>
    <t>с Сага</t>
  </si>
  <si>
    <t>с Аргас</t>
  </si>
  <si>
    <t>с Кальвица</t>
  </si>
  <si>
    <t>с Себян-Кюёль</t>
  </si>
  <si>
    <t>с Багадя</t>
  </si>
  <si>
    <t>с Мастах</t>
  </si>
  <si>
    <t>с Быранатталах</t>
  </si>
  <si>
    <t>с Мастах 2-й</t>
  </si>
  <si>
    <t>с Сайылык</t>
  </si>
  <si>
    <t>с Ситте</t>
  </si>
  <si>
    <t>с Тыайа</t>
  </si>
  <si>
    <t>г Нюрба</t>
  </si>
  <si>
    <t>с Акана</t>
  </si>
  <si>
    <t>с Малыкай</t>
  </si>
  <si>
    <t>с Едей</t>
  </si>
  <si>
    <t>с Ынахсыт</t>
  </si>
  <si>
    <t>с Кюндяде</t>
  </si>
  <si>
    <t>с Арангастах</t>
  </si>
  <si>
    <t>с Бысыттах</t>
  </si>
  <si>
    <t>с Энгольжа</t>
  </si>
  <si>
    <t>с Хаты</t>
  </si>
  <si>
    <t>с Антоновка</t>
  </si>
  <si>
    <t>с Нюрбачан</t>
  </si>
  <si>
    <t>с Сюля</t>
  </si>
  <si>
    <t>с Хатын-Сысы</t>
  </si>
  <si>
    <t>с Киров</t>
  </si>
  <si>
    <t>с Мар</t>
  </si>
  <si>
    <t>с Чаппанда</t>
  </si>
  <si>
    <t>с Салтаны</t>
  </si>
  <si>
    <t>с Чукар</t>
  </si>
  <si>
    <t>г Ленск</t>
  </si>
  <si>
    <t>п Витим</t>
  </si>
  <si>
    <t>п Пеледуй</t>
  </si>
  <si>
    <t>с Крестовский лесоучасток</t>
  </si>
  <si>
    <t>с Беченча</t>
  </si>
  <si>
    <t>с Нюя Северная</t>
  </si>
  <si>
    <t>с Дорожный</t>
  </si>
  <si>
    <t>с Натора</t>
  </si>
  <si>
    <t>с Нюя</t>
  </si>
  <si>
    <t>с Турукта</t>
  </si>
  <si>
    <t>с Орто-Нахара</t>
  </si>
  <si>
    <t>с Чамча</t>
  </si>
  <si>
    <t>с Мурья</t>
  </si>
  <si>
    <t>с Толон</t>
  </si>
  <si>
    <t>с Иннялы</t>
  </si>
  <si>
    <t>с Ярославский</t>
  </si>
  <si>
    <t>с Хамра</t>
  </si>
  <si>
    <t>с Сыгыннах</t>
  </si>
  <si>
    <t>с Бютяй-Юрдя</t>
  </si>
  <si>
    <t>с Ымыяхтах</t>
  </si>
  <si>
    <t>с Кюренг-Ат</t>
  </si>
  <si>
    <t>с Намцы</t>
  </si>
  <si>
    <t>с Тумул</t>
  </si>
  <si>
    <t>с Никольский</t>
  </si>
  <si>
    <t>с Партизан</t>
  </si>
  <si>
    <t>с Хонгор-Бие</t>
  </si>
  <si>
    <t>с Ергёлёх</t>
  </si>
  <si>
    <t>с Булус</t>
  </si>
  <si>
    <t>с Фрунзе</t>
  </si>
  <si>
    <t>с Крест-Кытыл</t>
  </si>
  <si>
    <t>с Аппаны</t>
  </si>
  <si>
    <t>с Графский Берег</t>
  </si>
  <si>
    <t>с Кысыл-Деревня</t>
  </si>
  <si>
    <t>с Кысыл-Сыр</t>
  </si>
  <si>
    <t>с Хатас</t>
  </si>
  <si>
    <t>с Воин</t>
  </si>
  <si>
    <t>с Тарагай-Бясь</t>
  </si>
  <si>
    <t>с Юнер-Олох</t>
  </si>
  <si>
    <t>п Маймага</t>
  </si>
  <si>
    <t>п Нижний Бестях</t>
  </si>
  <si>
    <t>с Елечёй</t>
  </si>
  <si>
    <t>с Тарат</t>
  </si>
  <si>
    <t>с Сымах</t>
  </si>
  <si>
    <t>с Бедемё</t>
  </si>
  <si>
    <t>с Матта</t>
  </si>
  <si>
    <t>с Нуорагана</t>
  </si>
  <si>
    <t>с Бютейдях</t>
  </si>
  <si>
    <t>с Тектюр</t>
  </si>
  <si>
    <t>с Беджелек</t>
  </si>
  <si>
    <t>с Хапчагай</t>
  </si>
  <si>
    <t>с Кердюген</t>
  </si>
  <si>
    <t>с Майя</t>
  </si>
  <si>
    <t>с Балыктах</t>
  </si>
  <si>
    <t>с Бёкё</t>
  </si>
  <si>
    <t>с Сото</t>
  </si>
  <si>
    <t>с Суола</t>
  </si>
  <si>
    <t>с Хоробут</t>
  </si>
  <si>
    <t>с Харба-Атах</t>
  </si>
  <si>
    <t>с Хочо</t>
  </si>
  <si>
    <t>с Павловск</t>
  </si>
  <si>
    <t>с Хомустах</t>
  </si>
  <si>
    <t>с Рассолода</t>
  </si>
  <si>
    <t>с Телиги</t>
  </si>
  <si>
    <t>с Ломтука</t>
  </si>
  <si>
    <t>с Хатылыма</t>
  </si>
  <si>
    <t>с Тюнгюлю</t>
  </si>
  <si>
    <t>с Хаптагай</t>
  </si>
  <si>
    <t>с Петровка</t>
  </si>
  <si>
    <t>с Чюйя</t>
  </si>
  <si>
    <t>с Бырама</t>
  </si>
  <si>
    <t>с Даркылах</t>
  </si>
  <si>
    <t>с Танда</t>
  </si>
  <si>
    <t>с Ары-Тит</t>
  </si>
  <si>
    <t>с Элясин</t>
  </si>
  <si>
    <t>с Чиряпчи</t>
  </si>
  <si>
    <t>с Бярийе</t>
  </si>
  <si>
    <t>с Дюпся</t>
  </si>
  <si>
    <t>с Бяди</t>
  </si>
  <si>
    <t>с Стойка</t>
  </si>
  <si>
    <t>с Ус-Кюёль</t>
  </si>
  <si>
    <t>с Окоемовка</t>
  </si>
  <si>
    <t>с Кептени</t>
  </si>
  <si>
    <t>с Далы</t>
  </si>
  <si>
    <t>с Борогонцы</t>
  </si>
  <si>
    <t>с Мындаба</t>
  </si>
  <si>
    <t>с Бейдинга</t>
  </si>
  <si>
    <t>с Эселях</t>
  </si>
  <si>
    <t>с Дыгдал</t>
  </si>
  <si>
    <t>с Огородтах</t>
  </si>
  <si>
    <t>с Сасылыкан</t>
  </si>
  <si>
    <t>с Хоногор</t>
  </si>
  <si>
    <t>с Тит-Ары</t>
  </si>
  <si>
    <t>с Тулуна</t>
  </si>
  <si>
    <t>с Кылайы</t>
  </si>
  <si>
    <t>с Маягас</t>
  </si>
  <si>
    <t>с Чериктей</t>
  </si>
  <si>
    <t>с Чаранг</t>
  </si>
  <si>
    <t>с Джаргалах</t>
  </si>
  <si>
    <t>с Кустур</t>
  </si>
  <si>
    <t>с Алы</t>
  </si>
  <si>
    <t>с Батагай-Алыта</t>
  </si>
  <si>
    <t>г Нерюнгри</t>
  </si>
  <si>
    <t>п Беркакит</t>
  </si>
  <si>
    <t>п Золотинка</t>
  </si>
  <si>
    <t>п Нагорный</t>
  </si>
  <si>
    <t>п Серебряный Бор</t>
  </si>
  <si>
    <t>п Хани</t>
  </si>
  <si>
    <t>п Чульман</t>
  </si>
  <si>
    <t>с Большой Хатыми</t>
  </si>
  <si>
    <t>с Иенгра</t>
  </si>
  <si>
    <t>: Хлеб из муки пшеничной высшего сорта</t>
  </si>
  <si>
    <t xml:space="preserve"> Хлеб из муки пшеничной первого сорта</t>
  </si>
  <si>
    <t>с Жилинда</t>
  </si>
  <si>
    <t>с Оленек</t>
  </si>
  <si>
    <t>с Эйик</t>
  </si>
  <si>
    <t>г Среднеколымск</t>
  </si>
  <si>
    <t>с Лобуя</t>
  </si>
  <si>
    <t>с Аргахтах</t>
  </si>
  <si>
    <t>с Налимск</t>
  </si>
  <si>
    <t>с Березовка</t>
  </si>
  <si>
    <t>с Уродан</t>
  </si>
  <si>
    <t>с Алеко-Кюёль</t>
  </si>
  <si>
    <t>с Соянги</t>
  </si>
  <si>
    <t>с Эбях</t>
  </si>
  <si>
    <t>с Сылгы-Ытар</t>
  </si>
  <si>
    <t>с Сватай</t>
  </si>
  <si>
    <t>с Суччино</t>
  </si>
  <si>
    <t>с Ойусардах</t>
  </si>
  <si>
    <t>с Роман</t>
  </si>
  <si>
    <t>с Хатынгнах</t>
  </si>
  <si>
    <t>с Чыаппара</t>
  </si>
  <si>
    <t>с Лебия</t>
  </si>
  <si>
    <t>с Харбала 2-я</t>
  </si>
  <si>
    <t>с Кындал</t>
  </si>
  <si>
    <t>с Мындагай</t>
  </si>
  <si>
    <t>с Кыстык-Кугда</t>
  </si>
  <si>
    <t>с Килянки</t>
  </si>
  <si>
    <t>с Маралайы</t>
  </si>
  <si>
    <t>с Дябыла</t>
  </si>
  <si>
    <t>с Юрях-Кюёре</t>
  </si>
  <si>
    <t>с Василий-Аласа</t>
  </si>
  <si>
    <t>с Мырыла</t>
  </si>
  <si>
    <t>с Хахыях</t>
  </si>
  <si>
    <t>с Беря</t>
  </si>
  <si>
    <t>с Огусур</t>
  </si>
  <si>
    <t>с Дярла</t>
  </si>
  <si>
    <t>с Телей-Диринг</t>
  </si>
  <si>
    <t>с Мяндийе</t>
  </si>
  <si>
    <t>с Юрюнг-Кюёль</t>
  </si>
  <si>
    <t>с Уорга</t>
  </si>
  <si>
    <t>с Харбала 1-я</t>
  </si>
  <si>
    <t>с Диринг</t>
  </si>
  <si>
    <t>с Улахан-Эбя</t>
  </si>
  <si>
    <t>с Чурапча</t>
  </si>
  <si>
    <t>п Тикси</t>
  </si>
  <si>
    <t>с Намы</t>
  </si>
  <si>
    <t>с Кюсюр</t>
  </si>
  <si>
    <t>с Чекуровка</t>
  </si>
  <si>
    <t>с Быковский</t>
  </si>
  <si>
    <t>с Сиктях</t>
  </si>
  <si>
    <t>с Таймылыр</t>
  </si>
  <si>
    <t>с Склад</t>
  </si>
  <si>
    <t>с Усть-Оленек</t>
  </si>
  <si>
    <t>с Найба</t>
  </si>
  <si>
    <t>с Аллага</t>
  </si>
  <si>
    <t>с Сарданга</t>
  </si>
  <si>
    <t>с Хордогой</t>
  </si>
  <si>
    <t>с Оюсут</t>
  </si>
  <si>
    <t>с Арылах (Жархан)</t>
  </si>
  <si>
    <t>с Илимнир</t>
  </si>
  <si>
    <t>с Кемпендяй</t>
  </si>
  <si>
    <t>с Чайыгда</t>
  </si>
  <si>
    <t>с Крестях</t>
  </si>
  <si>
    <t>с Куокуну</t>
  </si>
  <si>
    <t>с Кюкей</t>
  </si>
  <si>
    <t>с Кюндяе</t>
  </si>
  <si>
    <t>с Эльгян</t>
  </si>
  <si>
    <t>с Мар-Кюёль</t>
  </si>
  <si>
    <t>с Нахара</t>
  </si>
  <si>
    <t>с Сунтар</t>
  </si>
  <si>
    <t>с Тенкя</t>
  </si>
  <si>
    <t>с Тойбохой</t>
  </si>
  <si>
    <t>с Туойдах</t>
  </si>
  <si>
    <t>с Миляке</t>
  </si>
  <si>
    <t>с Ыгыатта</t>
  </si>
  <si>
    <t>с Тюбяй</t>
  </si>
  <si>
    <t>с Нерюктяй</t>
  </si>
  <si>
    <t>с Агдары</t>
  </si>
  <si>
    <t>с Эйикяр</t>
  </si>
  <si>
    <t>с Хоро</t>
  </si>
  <si>
    <t>с Шея</t>
  </si>
  <si>
    <t>с Комсомол</t>
  </si>
  <si>
    <t>с Бясь-Шея</t>
  </si>
  <si>
    <t>с Эльгяй</t>
  </si>
  <si>
    <t>с Бордон 3-й</t>
  </si>
  <si>
    <t>с Устье</t>
  </si>
  <si>
    <t>п Хандыга</t>
  </si>
  <si>
    <t>п Джебарики-Хая</t>
  </si>
  <si>
    <t>с Крест-Хальджай</t>
  </si>
  <si>
    <t>с Ары-Толон</t>
  </si>
  <si>
    <t>с Ударник</t>
  </si>
  <si>
    <t>с Мегино-Алдан</t>
  </si>
  <si>
    <t>с Охотский-Перевоз</t>
  </si>
  <si>
    <t>с Кескил</t>
  </si>
  <si>
    <t>с Теплый Ключ</t>
  </si>
  <si>
    <t>с Аэропорт</t>
  </si>
  <si>
    <t>с Развилка</t>
  </si>
  <si>
    <t>с Тополиное</t>
  </si>
  <si>
    <t>с Новый</t>
  </si>
  <si>
    <t>п Усть-Мая</t>
  </si>
  <si>
    <t>с Усть-Юдома</t>
  </si>
  <si>
    <t>п Звездочка</t>
  </si>
  <si>
    <t>п Солнечный</t>
  </si>
  <si>
    <t>с Усть-Ыныкчан</t>
  </si>
  <si>
    <t>п Эльдикан</t>
  </si>
  <si>
    <t>с 8-й км</t>
  </si>
  <si>
    <t>п Югоренок</t>
  </si>
  <si>
    <t>с Белькачи</t>
  </si>
  <si>
    <t>с Кюпцы</t>
  </si>
  <si>
    <t>с Усть-Миль</t>
  </si>
  <si>
    <t>с Петропавловск</t>
  </si>
  <si>
    <t>с Эжанцы</t>
  </si>
  <si>
    <t>с Ботулу</t>
  </si>
  <si>
    <t>с Кетердех</t>
  </si>
  <si>
    <t>с Кырыкый</t>
  </si>
  <si>
    <t>с Быракан</t>
  </si>
  <si>
    <t>с Верхневилюйск</t>
  </si>
  <si>
    <t>с Дюллюкю</t>
  </si>
  <si>
    <t>с Далыр</t>
  </si>
  <si>
    <t>с Быччагдан</t>
  </si>
  <si>
    <t>с Кулусуннах</t>
  </si>
  <si>
    <t>с Андреевский</t>
  </si>
  <si>
    <t>с Куду</t>
  </si>
  <si>
    <t>с Харбала</t>
  </si>
  <si>
    <t>с Ченгере</t>
  </si>
  <si>
    <t>с Май</t>
  </si>
  <si>
    <t>с Липпе-Атах</t>
  </si>
  <si>
    <t>с Оргёт</t>
  </si>
  <si>
    <t>с Оросу</t>
  </si>
  <si>
    <t>с Тамалакан</t>
  </si>
  <si>
    <t>с Туобуя</t>
  </si>
  <si>
    <t>с Кюль</t>
  </si>
  <si>
    <t>п Жатай</t>
  </si>
  <si>
    <t>Кол-во</t>
  </si>
  <si>
    <t>Район: Абыйский</t>
  </si>
  <si>
    <t>6,00</t>
  </si>
  <si>
    <t>Район: Алданский</t>
  </si>
  <si>
    <t>13,00</t>
  </si>
  <si>
    <t>Район: Таттинский</t>
  </si>
  <si>
    <t>15,00</t>
  </si>
  <si>
    <t>Район: Аллаиховский</t>
  </si>
  <si>
    <t>3,00</t>
  </si>
  <si>
    <t>Район: Амгинский</t>
  </si>
  <si>
    <t>17,00</t>
  </si>
  <si>
    <t>Район: Анабарский</t>
  </si>
  <si>
    <t>2,00</t>
  </si>
  <si>
    <t>Район: Булунский</t>
  </si>
  <si>
    <t>4,00</t>
  </si>
  <si>
    <t>Район: Верхневилюйский</t>
  </si>
  <si>
    <t>29,00</t>
  </si>
  <si>
    <t>Район: Верхнеколымский</t>
  </si>
  <si>
    <t>5,00</t>
  </si>
  <si>
    <t>Район: Верхоянский</t>
  </si>
  <si>
    <t>14,00</t>
  </si>
  <si>
    <t>Район: Вилюйский</t>
  </si>
  <si>
    <t>24,00</t>
  </si>
  <si>
    <t>9,00</t>
  </si>
  <si>
    <t>с Бясь-Кюель</t>
  </si>
  <si>
    <t>с Бердигестях</t>
  </si>
  <si>
    <t>с Асыма</t>
  </si>
  <si>
    <t>с Чекя-Бясь</t>
  </si>
  <si>
    <t>с Орто-Сурт</t>
  </si>
  <si>
    <t>с Кептин</t>
  </si>
  <si>
    <t>с Тонгулах</t>
  </si>
  <si>
    <t>с Тысагаччы</t>
  </si>
  <si>
    <t>с Магарас</t>
  </si>
  <si>
    <t>с Улу-Сысы</t>
  </si>
  <si>
    <t>с Кюёрелях</t>
  </si>
  <si>
    <t>с Ерт</t>
  </si>
  <si>
    <t>Район: Кобяйский</t>
  </si>
  <si>
    <t>11,00</t>
  </si>
  <si>
    <t>Район: Нюрбинский</t>
  </si>
  <si>
    <t>20,00</t>
  </si>
  <si>
    <t>Район: Ленский</t>
  </si>
  <si>
    <t>36,00</t>
  </si>
  <si>
    <t>г Мирный</t>
  </si>
  <si>
    <t>г Удачный</t>
  </si>
  <si>
    <t>с Полярный</t>
  </si>
  <si>
    <t>п Айхал</t>
  </si>
  <si>
    <t>с Моркока</t>
  </si>
  <si>
    <t>п Алмазный</t>
  </si>
  <si>
    <t>п Светлый</t>
  </si>
  <si>
    <t>п Чернышевский</t>
  </si>
  <si>
    <t>с Тас-Юрях</t>
  </si>
  <si>
    <t>с Сюльдюкар</t>
  </si>
  <si>
    <t>с Заря</t>
  </si>
  <si>
    <t>7,00</t>
  </si>
  <si>
    <t>с Кулун-Елбют</t>
  </si>
  <si>
    <t>с Буор-Сысы</t>
  </si>
  <si>
    <t>с Хонуу</t>
  </si>
  <si>
    <t>с Суон-Тит</t>
  </si>
  <si>
    <t>с Соболох</t>
  </si>
  <si>
    <t>с Чумпу-Кытыл</t>
  </si>
  <si>
    <t>с Сасыр</t>
  </si>
  <si>
    <t>Район: Намский</t>
  </si>
  <si>
    <t>Район: Нижнеколымский</t>
  </si>
  <si>
    <t>п Черский</t>
  </si>
  <si>
    <t>с Андрюшкино</t>
  </si>
  <si>
    <t>с Походск</t>
  </si>
  <si>
    <t>с Амбарчик</t>
  </si>
  <si>
    <t>с Две виски</t>
  </si>
  <si>
    <t>с Ермолово</t>
  </si>
  <si>
    <t>с Крестовая</t>
  </si>
  <si>
    <t>с Михалкино</t>
  </si>
  <si>
    <t>с Нижнеколымск</t>
  </si>
  <si>
    <t>с Тимкино</t>
  </si>
  <si>
    <t>с Чукочья</t>
  </si>
  <si>
    <t>с Колымское</t>
  </si>
  <si>
    <t>Район: Оймяконский</t>
  </si>
  <si>
    <t>п Усть-Нера</t>
  </si>
  <si>
    <t>п Артык</t>
  </si>
  <si>
    <t>с Делянкир</t>
  </si>
  <si>
    <t>с Оймякон</t>
  </si>
  <si>
    <t>с Берег-Юрдя</t>
  </si>
  <si>
    <t>с Хара-Тумул</t>
  </si>
  <si>
    <t>с Агаякан</t>
  </si>
  <si>
    <t>с Куйдусун</t>
  </si>
  <si>
    <t>с Орто-Балаган</t>
  </si>
  <si>
    <t>с Куранах-Сала</t>
  </si>
  <si>
    <t>с Терют</t>
  </si>
  <si>
    <t>с Ючюгей</t>
  </si>
  <si>
    <t>с Кюбеме</t>
  </si>
  <si>
    <t>Район: Олекминский</t>
  </si>
  <si>
    <t>22,00</t>
  </si>
  <si>
    <t>Район: Оленекский</t>
  </si>
  <si>
    <t>Район: Хангаласский</t>
  </si>
  <si>
    <t>г Покровск</t>
  </si>
  <si>
    <t>п Мохсоголлох</t>
  </si>
  <si>
    <t>с Тит-Эбя</t>
  </si>
  <si>
    <t>с Хоточчу</t>
  </si>
  <si>
    <t>с Кердём</t>
  </si>
  <si>
    <t>с Нуочаха</t>
  </si>
  <si>
    <t>с Улах-Ан</t>
  </si>
  <si>
    <t>с Исит</t>
  </si>
  <si>
    <t>с Нохорой</t>
  </si>
  <si>
    <t>с Качикатцы</t>
  </si>
  <si>
    <t>с Кысыл-Юрюйя</t>
  </si>
  <si>
    <t>с Булгунняхтах</t>
  </si>
  <si>
    <t>с Тойон-Ары</t>
  </si>
  <si>
    <t>с Улахан-Ан</t>
  </si>
  <si>
    <t>с Еланка</t>
  </si>
  <si>
    <t>с Кытыл-Дюра</t>
  </si>
  <si>
    <t>с Ой</t>
  </si>
  <si>
    <t>с Октёмцы</t>
  </si>
  <si>
    <t>с Синск</t>
  </si>
  <si>
    <t>с Техтюр</t>
  </si>
  <si>
    <t>с Карапатское</t>
  </si>
  <si>
    <t>Район: Среднеколымский</t>
  </si>
  <si>
    <t>Район: Сунтарский</t>
  </si>
  <si>
    <t>25,00</t>
  </si>
  <si>
    <t>Район: Томпонский</t>
  </si>
  <si>
    <t>12,00</t>
  </si>
  <si>
    <t>Район: Усть-Алданский</t>
  </si>
  <si>
    <t>35,00</t>
  </si>
  <si>
    <t>Район: Усть-Майский</t>
  </si>
  <si>
    <t>8,00</t>
  </si>
  <si>
    <t>п Депутатский</t>
  </si>
  <si>
    <t>п Нижнеянск</t>
  </si>
  <si>
    <t>п Усть-Куйга</t>
  </si>
  <si>
    <t>с Казачье</t>
  </si>
  <si>
    <t>с Хайыр</t>
  </si>
  <si>
    <t>с Тумат</t>
  </si>
  <si>
    <t>с Усть-Янск</t>
  </si>
  <si>
    <t>с Уянди</t>
  </si>
  <si>
    <t>с Юкагир</t>
  </si>
  <si>
    <t>Район: Чурапчинский</t>
  </si>
  <si>
    <t>28,00</t>
  </si>
  <si>
    <t>Район: Эвено-Бытантайский</t>
  </si>
  <si>
    <t>Район: Якутск</t>
  </si>
  <si>
    <t>1,00</t>
  </si>
  <si>
    <t>Район: Нерюнгринский</t>
  </si>
  <si>
    <t>454,00</t>
  </si>
  <si>
    <t xml:space="preserve">Мин </t>
  </si>
  <si>
    <t>Мах</t>
  </si>
  <si>
    <t>Средняя</t>
  </si>
  <si>
    <t xml:space="preserve"> На 1 февраля  2022 (Первый период)</t>
  </si>
  <si>
    <t xml:space="preserve"> На 1 марта  2022 (Второй период)</t>
  </si>
  <si>
    <t xml:space="preserve"> На 1 апреля  2022 (Второй период)</t>
  </si>
  <si>
    <t>Соотношение средней цены по улусу  в % к 01.02.2022</t>
  </si>
  <si>
    <r>
      <t>Район: Горный</t>
    </r>
    <r>
      <rPr>
        <b/>
        <vertAlign val="superscript"/>
        <sz val="11"/>
        <rFont val="Calibri"/>
        <family val="2"/>
        <charset val="204"/>
      </rPr>
      <t>1</t>
    </r>
  </si>
  <si>
    <t>Примечания:</t>
  </si>
  <si>
    <r>
      <t>Район: Жиганский</t>
    </r>
    <r>
      <rPr>
        <b/>
        <vertAlign val="superscript"/>
        <sz val="11"/>
        <rFont val="Calibri"/>
        <family val="2"/>
        <charset val="204"/>
      </rPr>
      <t>2</t>
    </r>
  </si>
  <si>
    <r>
      <t>Район: Мегино-Кангаласский</t>
    </r>
    <r>
      <rPr>
        <b/>
        <vertAlign val="superscript"/>
        <sz val="11"/>
        <rFont val="Calibri"/>
        <family val="2"/>
        <charset val="204"/>
      </rPr>
      <t>3</t>
    </r>
  </si>
  <si>
    <r>
      <t>Район: Мирнинский</t>
    </r>
    <r>
      <rPr>
        <b/>
        <vertAlign val="superscript"/>
        <sz val="11"/>
        <rFont val="Calibri"/>
        <family val="2"/>
        <charset val="204"/>
      </rPr>
      <t>4</t>
    </r>
  </si>
  <si>
    <r>
      <t>Район: Момский</t>
    </r>
    <r>
      <rPr>
        <b/>
        <vertAlign val="superscript"/>
        <sz val="11"/>
        <rFont val="Calibri"/>
        <family val="2"/>
        <charset val="204"/>
      </rPr>
      <t>5</t>
    </r>
  </si>
  <si>
    <r>
      <t>Район: Усть-Янский</t>
    </r>
    <r>
      <rPr>
        <b/>
        <vertAlign val="superscript"/>
        <sz val="11"/>
        <rFont val="Calibri"/>
        <family val="2"/>
        <charset val="204"/>
      </rPr>
      <t>6</t>
    </r>
  </si>
  <si>
    <r>
      <t>Район: Жатай</t>
    </r>
    <r>
      <rPr>
        <b/>
        <vertAlign val="superscript"/>
        <sz val="11"/>
        <rFont val="Calibri"/>
        <family val="2"/>
        <charset val="204"/>
      </rPr>
      <t>7</t>
    </r>
  </si>
  <si>
    <t xml:space="preserve"> На 1 августа  2022 (Первый период)</t>
  </si>
  <si>
    <t xml:space="preserve"> На 1 августа  2022 (Второй период)</t>
  </si>
  <si>
    <t>1 - Горный сравнение данных на 01.08.22 и на 01.03.22</t>
  </si>
  <si>
    <t xml:space="preserve">2 - Жиганск сравнение данных на 01.08.22 и на 01.03.22 </t>
  </si>
  <si>
    <t>3 - Мегино-Кангаласский сравнение данных на 01.08.22 и на 01.03.22</t>
  </si>
  <si>
    <t>4 - Мирнинский на 01.08.22 и на 01.04.22</t>
  </si>
  <si>
    <t>5 - Момский на 01.08.22 и на 01.04.22</t>
  </si>
  <si>
    <t>6 - Усть-Янский на 01.08.22 и на 01.03.22</t>
  </si>
  <si>
    <t>7 - Жатай данные на 01.08.22 и на 01.03.22</t>
  </si>
  <si>
    <t>Средняя цена по улусу  на 01.08.2022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</si>
</sst>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#,###,##0.00;\-###,###,###,###,##0.00;0"/>
    <numFmt numFmtId="165" formatCode="#,##0.00_ ;\-#,##0.00\ "/>
    <numFmt numFmtId="166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vertAlign val="superscript"/>
      <sz val="11"/>
      <name val="Calibri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1"/>
      <color theme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FF9FF"/>
      </patternFill>
    </fill>
    <fill>
      <patternFill patternType="solid">
        <fgColor rgb="FFFFFFE0"/>
      </patternFill>
    </fill>
    <fill>
      <patternFill patternType="solid">
        <fgColor rgb="FFEAEAEA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/>
      <top style="thin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</borders>
  <cellStyleXfs count="2">
    <xf numFmtId="0" fontId="0" fillId="0" borderId="0"/>
    <xf numFmtId="0" fontId="3" fillId="0" borderId="0"/>
  </cellStyleXfs>
  <cellXfs count="112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0" fillId="0" borderId="1" xfId="0" applyBorder="1"/>
    <xf numFmtId="164" fontId="0" fillId="0" borderId="1" xfId="0" applyNumberFormat="1" applyBorder="1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/>
    <xf numFmtId="0" fontId="1" fillId="0" borderId="1" xfId="1" applyFont="1" applyBorder="1" applyAlignment="1">
      <alignment horizontal="center" vertical="top"/>
    </xf>
    <xf numFmtId="0" fontId="1" fillId="0" borderId="1" xfId="1" applyFont="1" applyBorder="1" applyAlignment="1">
      <alignment horizontal="left" vertical="top"/>
    </xf>
    <xf numFmtId="0" fontId="3" fillId="0" borderId="1" xfId="1" applyBorder="1"/>
    <xf numFmtId="164" fontId="3" fillId="0" borderId="1" xfId="1" applyNumberFormat="1" applyBorder="1"/>
    <xf numFmtId="0" fontId="2" fillId="2" borderId="1" xfId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right" vertical="top"/>
    </xf>
    <xf numFmtId="164" fontId="2" fillId="3" borderId="1" xfId="1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/>
    </xf>
    <xf numFmtId="4" fontId="0" fillId="0" borderId="0" xfId="0" applyNumberFormat="1"/>
    <xf numFmtId="0" fontId="4" fillId="0" borderId="1" xfId="0" applyFont="1" applyBorder="1" applyAlignment="1">
      <alignment horizontal="left" vertical="top"/>
    </xf>
    <xf numFmtId="2" fontId="0" fillId="0" borderId="0" xfId="0" applyNumberFormat="1"/>
    <xf numFmtId="0" fontId="2" fillId="2" borderId="0" xfId="1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164" fontId="0" fillId="0" borderId="0" xfId="0" applyNumberFormat="1"/>
    <xf numFmtId="0" fontId="1" fillId="0" borderId="1" xfId="0" applyFont="1" applyBorder="1" applyAlignment="1">
      <alignment horizontal="center" vertical="top"/>
    </xf>
    <xf numFmtId="0" fontId="4" fillId="0" borderId="1" xfId="1" applyFont="1" applyBorder="1" applyAlignment="1">
      <alignment horizontal="left" vertical="top"/>
    </xf>
    <xf numFmtId="0" fontId="1" fillId="0" borderId="1" xfId="1" applyFont="1" applyBorder="1" applyAlignment="1">
      <alignment horizontal="center" vertical="top"/>
    </xf>
    <xf numFmtId="0" fontId="1" fillId="0" borderId="1" xfId="1" applyFont="1" applyBorder="1" applyAlignment="1">
      <alignment horizontal="left" vertical="top"/>
    </xf>
    <xf numFmtId="0" fontId="3" fillId="0" borderId="1" xfId="1" applyBorder="1"/>
    <xf numFmtId="164" fontId="3" fillId="0" borderId="1" xfId="1" applyNumberFormat="1" applyBorder="1"/>
    <xf numFmtId="0" fontId="2" fillId="2" borderId="1" xfId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right" vertical="top"/>
    </xf>
    <xf numFmtId="164" fontId="2" fillId="3" borderId="1" xfId="1" applyNumberFormat="1" applyFont="1" applyFill="1" applyBorder="1" applyAlignment="1">
      <alignment horizontal="right" vertical="top"/>
    </xf>
    <xf numFmtId="164" fontId="2" fillId="3" borderId="1" xfId="1" applyNumberFormat="1" applyFont="1" applyFill="1" applyBorder="1"/>
    <xf numFmtId="0" fontId="1" fillId="0" borderId="1" xfId="1" applyFont="1" applyBorder="1" applyAlignment="1">
      <alignment horizontal="center" vertical="top"/>
    </xf>
    <xf numFmtId="0" fontId="1" fillId="0" borderId="1" xfId="1" applyFont="1" applyBorder="1" applyAlignment="1">
      <alignment horizontal="left" vertical="top"/>
    </xf>
    <xf numFmtId="0" fontId="3" fillId="0" borderId="1" xfId="1" applyBorder="1"/>
    <xf numFmtId="164" fontId="3" fillId="0" borderId="1" xfId="1" applyNumberFormat="1" applyBorder="1"/>
    <xf numFmtId="0" fontId="2" fillId="2" borderId="1" xfId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right" vertical="top"/>
    </xf>
    <xf numFmtId="164" fontId="2" fillId="3" borderId="1" xfId="1" applyNumberFormat="1" applyFont="1" applyFill="1" applyBorder="1"/>
    <xf numFmtId="164" fontId="2" fillId="3" borderId="1" xfId="1" applyNumberFormat="1" applyFont="1" applyFill="1" applyBorder="1" applyAlignment="1">
      <alignment horizontal="right" vertical="top"/>
    </xf>
    <xf numFmtId="0" fontId="5" fillId="2" borderId="0" xfId="1" applyFont="1" applyFill="1" applyBorder="1" applyAlignment="1">
      <alignment horizontal="left" vertical="top"/>
    </xf>
    <xf numFmtId="165" fontId="0" fillId="0" borderId="0" xfId="0" applyNumberFormat="1"/>
    <xf numFmtId="0" fontId="4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right" vertical="top"/>
    </xf>
    <xf numFmtId="164" fontId="5" fillId="3" borderId="1" xfId="0" applyNumberFormat="1" applyFont="1" applyFill="1" applyBorder="1" applyAlignment="1">
      <alignment horizontal="right" vertical="top"/>
    </xf>
    <xf numFmtId="164" fontId="5" fillId="3" borderId="1" xfId="0" applyNumberFormat="1" applyFont="1" applyFill="1" applyBorder="1"/>
    <xf numFmtId="0" fontId="4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left" vertical="top"/>
    </xf>
    <xf numFmtId="0" fontId="3" fillId="0" borderId="1" xfId="1" applyBorder="1"/>
    <xf numFmtId="164" fontId="3" fillId="0" borderId="1" xfId="1" applyNumberFormat="1" applyBorder="1"/>
    <xf numFmtId="0" fontId="5" fillId="2" borderId="1" xfId="1" applyFont="1" applyFill="1" applyBorder="1" applyAlignment="1">
      <alignment horizontal="left" vertical="top"/>
    </xf>
    <xf numFmtId="0" fontId="5" fillId="2" borderId="1" xfId="1" applyFont="1" applyFill="1" applyBorder="1" applyAlignment="1">
      <alignment horizontal="right" vertical="top"/>
    </xf>
    <xf numFmtId="164" fontId="5" fillId="3" borderId="1" xfId="1" applyNumberFormat="1" applyFont="1" applyFill="1" applyBorder="1" applyAlignment="1">
      <alignment horizontal="right" vertical="top"/>
    </xf>
    <xf numFmtId="164" fontId="5" fillId="3" borderId="1" xfId="1" applyNumberFormat="1" applyFont="1" applyFill="1" applyBorder="1"/>
    <xf numFmtId="164" fontId="2" fillId="4" borderId="1" xfId="0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0" fillId="0" borderId="0" xfId="0" applyAlignment="1">
      <alignment wrapText="1"/>
    </xf>
    <xf numFmtId="0" fontId="0" fillId="0" borderId="2" xfId="0" applyBorder="1"/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left" vertical="top"/>
    </xf>
    <xf numFmtId="164" fontId="2" fillId="4" borderId="3" xfId="0" applyNumberFormat="1" applyFont="1" applyFill="1" applyBorder="1" applyAlignment="1">
      <alignment horizontal="right" vertical="top"/>
    </xf>
    <xf numFmtId="0" fontId="2" fillId="2" borderId="6" xfId="0" applyFont="1" applyFill="1" applyBorder="1" applyAlignment="1">
      <alignment horizontal="left" vertical="top"/>
    </xf>
    <xf numFmtId="164" fontId="2" fillId="4" borderId="6" xfId="0" applyNumberFormat="1" applyFont="1" applyFill="1" applyBorder="1" applyAlignment="1">
      <alignment horizontal="right" vertical="top"/>
    </xf>
    <xf numFmtId="0" fontId="2" fillId="2" borderId="7" xfId="0" applyFont="1" applyFill="1" applyBorder="1" applyAlignment="1">
      <alignment horizontal="left" vertical="top"/>
    </xf>
    <xf numFmtId="164" fontId="2" fillId="4" borderId="7" xfId="0" applyNumberFormat="1" applyFont="1" applyFill="1" applyBorder="1" applyAlignment="1">
      <alignment horizontal="right" vertical="top"/>
    </xf>
    <xf numFmtId="0" fontId="1" fillId="0" borderId="2" xfId="0" applyFont="1" applyBorder="1" applyAlignment="1">
      <alignment horizontal="left" vertical="top"/>
    </xf>
    <xf numFmtId="164" fontId="1" fillId="0" borderId="2" xfId="0" applyNumberFormat="1" applyFont="1" applyBorder="1" applyAlignment="1">
      <alignment horizontal="right" vertical="top"/>
    </xf>
    <xf numFmtId="0" fontId="0" fillId="0" borderId="5" xfId="0" applyBorder="1" applyAlignment="1">
      <alignment horizontal="center"/>
    </xf>
    <xf numFmtId="4" fontId="0" fillId="0" borderId="2" xfId="0" applyNumberFormat="1" applyBorder="1"/>
    <xf numFmtId="2" fontId="0" fillId="0" borderId="2" xfId="0" applyNumberFormat="1" applyBorder="1"/>
    <xf numFmtId="166" fontId="0" fillId="0" borderId="2" xfId="0" applyNumberFormat="1" applyBorder="1"/>
    <xf numFmtId="0" fontId="1" fillId="0" borderId="1" xfId="0" applyFont="1" applyBorder="1" applyAlignment="1">
      <alignment horizontal="center" vertical="top"/>
    </xf>
    <xf numFmtId="0" fontId="1" fillId="0" borderId="1" xfId="1" applyFont="1" applyBorder="1" applyAlignment="1">
      <alignment horizontal="center" vertical="top"/>
    </xf>
    <xf numFmtId="0" fontId="3" fillId="0" borderId="0" xfId="1"/>
    <xf numFmtId="0" fontId="1" fillId="0" borderId="1" xfId="1" applyFont="1" applyBorder="1" applyAlignment="1">
      <alignment horizontal="center" vertical="top"/>
    </xf>
    <xf numFmtId="164" fontId="2" fillId="0" borderId="1" xfId="1" applyNumberFormat="1" applyFont="1" applyFill="1" applyBorder="1" applyAlignment="1">
      <alignment horizontal="right" vertical="top"/>
    </xf>
    <xf numFmtId="2" fontId="3" fillId="0" borderId="0" xfId="1" applyNumberFormat="1"/>
    <xf numFmtId="0" fontId="6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right" vertical="top"/>
    </xf>
    <xf numFmtId="164" fontId="7" fillId="3" borderId="1" xfId="1" applyNumberFormat="1" applyFont="1" applyFill="1" applyBorder="1" applyAlignment="1">
      <alignment horizontal="right" vertical="top"/>
    </xf>
    <xf numFmtId="164" fontId="7" fillId="3" borderId="1" xfId="1" applyNumberFormat="1" applyFont="1" applyFill="1" applyBorder="1"/>
    <xf numFmtId="0" fontId="9" fillId="0" borderId="0" xfId="0" applyFont="1"/>
    <xf numFmtId="0" fontId="0" fillId="0" borderId="0" xfId="0" applyFont="1"/>
    <xf numFmtId="0" fontId="1" fillId="0" borderId="2" xfId="0" applyFont="1" applyFill="1" applyBorder="1" applyAlignment="1">
      <alignment horizontal="left" vertical="top"/>
    </xf>
    <xf numFmtId="0" fontId="0" fillId="0" borderId="0" xfId="0" applyFont="1" applyFill="1" applyBorder="1"/>
    <xf numFmtId="0" fontId="0" fillId="0" borderId="0" xfId="0" applyFill="1"/>
    <xf numFmtId="0" fontId="0" fillId="0" borderId="2" xfId="0" applyFill="1" applyBorder="1"/>
    <xf numFmtId="164" fontId="2" fillId="0" borderId="1" xfId="0" applyNumberFormat="1" applyFont="1" applyFill="1" applyBorder="1" applyAlignment="1">
      <alignment horizontal="right" vertical="top"/>
    </xf>
    <xf numFmtId="0" fontId="10" fillId="2" borderId="1" xfId="1" applyFont="1" applyFill="1" applyBorder="1" applyAlignment="1">
      <alignment horizontal="left" vertical="top"/>
    </xf>
    <xf numFmtId="0" fontId="10" fillId="2" borderId="1" xfId="1" applyFont="1" applyFill="1" applyBorder="1" applyAlignment="1">
      <alignment horizontal="right" vertical="top"/>
    </xf>
    <xf numFmtId="164" fontId="10" fillId="3" borderId="1" xfId="1" applyNumberFormat="1" applyFont="1" applyFill="1" applyBorder="1"/>
    <xf numFmtId="164" fontId="0" fillId="0" borderId="1" xfId="0" applyNumberFormat="1" applyFill="1" applyBorder="1"/>
    <xf numFmtId="164" fontId="5" fillId="0" borderId="1" xfId="0" applyNumberFormat="1" applyFont="1" applyFill="1" applyBorder="1" applyAlignment="1">
      <alignment horizontal="right" vertical="top"/>
    </xf>
    <xf numFmtId="164" fontId="7" fillId="3" borderId="1" xfId="0" applyNumberFormat="1" applyFont="1" applyFill="1" applyBorder="1" applyAlignment="1">
      <alignment horizontal="right" vertical="top"/>
    </xf>
    <xf numFmtId="164" fontId="7" fillId="3" borderId="1" xfId="0" applyNumberFormat="1" applyFont="1" applyFill="1" applyBorder="1"/>
    <xf numFmtId="164" fontId="7" fillId="3" borderId="1" xfId="1" applyNumberFormat="1" applyFont="1" applyFill="1" applyBorder="1" applyAlignment="1">
      <alignment horizontal="right" vertical="top"/>
    </xf>
    <xf numFmtId="164" fontId="7" fillId="3" borderId="1" xfId="1" applyNumberFormat="1" applyFont="1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1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1">
    <dxf>
      <fill>
        <patternFill patternType="solid">
          <fgColor auto="1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685"/>
  <sheetViews>
    <sheetView tabSelected="1" workbookViewId="0">
      <pane xSplit="3" ySplit="3" topLeftCell="D82" activePane="bottomRight" state="frozen"/>
      <selection pane="topRight" activeCell="D1" sqref="D1"/>
      <selection pane="bottomLeft" activeCell="A4" sqref="A4"/>
      <selection pane="bottomRight" activeCell="F339" sqref="F339"/>
    </sheetView>
  </sheetViews>
  <sheetFormatPr defaultRowHeight="15" x14ac:dyDescent="0.25"/>
  <cols>
    <col min="1" max="1" width="5.140625" customWidth="1"/>
    <col min="2" max="2" width="33" customWidth="1"/>
  </cols>
  <sheetData>
    <row r="1" spans="1:15" x14ac:dyDescent="0.25">
      <c r="D1" s="105" t="s">
        <v>143</v>
      </c>
      <c r="E1" s="105"/>
      <c r="F1" s="105"/>
      <c r="G1" s="105"/>
      <c r="H1" s="105"/>
      <c r="I1" s="105"/>
      <c r="J1" s="105" t="s">
        <v>145</v>
      </c>
      <c r="K1" s="105"/>
      <c r="L1" s="105"/>
      <c r="M1" s="105"/>
      <c r="N1" s="105"/>
      <c r="O1" s="105"/>
    </row>
    <row r="2" spans="1:15" s="60" customFormat="1" ht="34.5" customHeight="1" x14ac:dyDescent="0.25">
      <c r="D2" s="104" t="s">
        <v>654</v>
      </c>
      <c r="E2" s="104"/>
      <c r="F2" s="104"/>
      <c r="G2" s="104" t="s">
        <v>636</v>
      </c>
      <c r="H2" s="104"/>
      <c r="I2" s="104"/>
      <c r="J2" s="104" t="s">
        <v>654</v>
      </c>
      <c r="K2" s="104"/>
      <c r="L2" s="104"/>
      <c r="M2" s="104" t="s">
        <v>636</v>
      </c>
      <c r="N2" s="104"/>
      <c r="O2" s="104"/>
    </row>
    <row r="3" spans="1:15" x14ac:dyDescent="0.25">
      <c r="B3" s="62" t="s">
        <v>0</v>
      </c>
      <c r="C3" s="63" t="s">
        <v>491</v>
      </c>
      <c r="D3" s="72" t="s">
        <v>630</v>
      </c>
      <c r="E3" s="72" t="s">
        <v>631</v>
      </c>
      <c r="F3" s="72" t="s">
        <v>632</v>
      </c>
      <c r="G3" s="72" t="s">
        <v>630</v>
      </c>
      <c r="H3" s="72" t="s">
        <v>631</v>
      </c>
      <c r="I3" s="72" t="s">
        <v>632</v>
      </c>
      <c r="J3" s="72" t="s">
        <v>630</v>
      </c>
      <c r="K3" s="72" t="s">
        <v>631</v>
      </c>
      <c r="L3" s="72" t="s">
        <v>632</v>
      </c>
      <c r="M3" s="72" t="s">
        <v>630</v>
      </c>
      <c r="N3" s="72" t="s">
        <v>631</v>
      </c>
      <c r="O3" s="72" t="s">
        <v>632</v>
      </c>
    </row>
    <row r="4" spans="1:15" ht="13.5" customHeight="1" x14ac:dyDescent="0.25">
      <c r="A4" s="61">
        <v>1</v>
      </c>
      <c r="B4" s="70" t="s">
        <v>492</v>
      </c>
      <c r="C4" s="71" t="s">
        <v>493</v>
      </c>
      <c r="D4" s="73">
        <f>Абый!C20</f>
        <v>97.4</v>
      </c>
      <c r="E4" s="73">
        <f>Абый!D20</f>
        <v>97.4</v>
      </c>
      <c r="F4" s="73">
        <f>Абый!E20</f>
        <v>97.4</v>
      </c>
      <c r="G4" s="75">
        <f>Абый!I20</f>
        <v>124.32455431221547</v>
      </c>
      <c r="H4" s="75">
        <f>Абый!J20</f>
        <v>124.32455431221547</v>
      </c>
      <c r="I4" s="75">
        <f>Абый!K20</f>
        <v>124.32455431221547</v>
      </c>
      <c r="J4" s="61"/>
      <c r="K4" s="61"/>
      <c r="L4" s="61"/>
      <c r="M4" s="61"/>
      <c r="N4" s="61"/>
      <c r="O4" s="61"/>
    </row>
    <row r="5" spans="1:15" hidden="1" x14ac:dyDescent="0.25">
      <c r="B5" s="66" t="s">
        <v>8</v>
      </c>
      <c r="C5" s="67">
        <v>1</v>
      </c>
    </row>
    <row r="6" spans="1:15" hidden="1" x14ac:dyDescent="0.25">
      <c r="B6" s="5" t="s">
        <v>9</v>
      </c>
      <c r="C6" s="58">
        <v>1</v>
      </c>
    </row>
    <row r="7" spans="1:15" hidden="1" x14ac:dyDescent="0.25">
      <c r="B7" s="5" t="s">
        <v>10</v>
      </c>
      <c r="C7" s="58">
        <v>0</v>
      </c>
    </row>
    <row r="8" spans="1:15" hidden="1" x14ac:dyDescent="0.25">
      <c r="B8" s="5" t="s">
        <v>11</v>
      </c>
      <c r="C8" s="58">
        <v>1</v>
      </c>
    </row>
    <row r="9" spans="1:15" hidden="1" x14ac:dyDescent="0.25">
      <c r="B9" s="5" t="s">
        <v>12</v>
      </c>
      <c r="C9" s="58">
        <v>1</v>
      </c>
    </row>
    <row r="10" spans="1:15" hidden="1" x14ac:dyDescent="0.25">
      <c r="B10" s="5" t="s">
        <v>13</v>
      </c>
      <c r="C10" s="58">
        <v>1</v>
      </c>
    </row>
    <row r="11" spans="1:15" ht="18" hidden="1" customHeight="1" x14ac:dyDescent="0.25">
      <c r="B11" s="64" t="s">
        <v>14</v>
      </c>
      <c r="C11" s="65">
        <v>1</v>
      </c>
    </row>
    <row r="12" spans="1:15" ht="13.5" customHeight="1" x14ac:dyDescent="0.25">
      <c r="A12" s="61">
        <v>2</v>
      </c>
      <c r="B12" s="70" t="s">
        <v>494</v>
      </c>
      <c r="C12" s="71" t="s">
        <v>495</v>
      </c>
      <c r="D12" s="74">
        <f>Алдан!C44</f>
        <v>61.615384615384613</v>
      </c>
      <c r="E12" s="74">
        <f>Алдан!D44</f>
        <v>66.15384615384616</v>
      </c>
      <c r="F12" s="74">
        <f>Алдан!E44</f>
        <v>63.827821482214389</v>
      </c>
      <c r="G12" s="75">
        <f>Алдан!I44</f>
        <v>100</v>
      </c>
      <c r="H12" s="75">
        <f>Алдан!J44</f>
        <v>100</v>
      </c>
      <c r="I12" s="75">
        <f>Алдан!K44</f>
        <v>100</v>
      </c>
      <c r="J12" s="74">
        <f>Алдан!C46</f>
        <v>59</v>
      </c>
      <c r="K12" s="74">
        <f>Алдан!D46</f>
        <v>66.222222222222229</v>
      </c>
      <c r="L12" s="74">
        <f>Алдан!E46</f>
        <v>62.437185513863454</v>
      </c>
      <c r="M12" s="61">
        <f>Алдан!I46</f>
        <v>100</v>
      </c>
      <c r="N12" s="61">
        <f>Алдан!J46</f>
        <v>100</v>
      </c>
      <c r="O12" s="61">
        <f>Алдан!K46</f>
        <v>100</v>
      </c>
    </row>
    <row r="13" spans="1:15" hidden="1" x14ac:dyDescent="0.25">
      <c r="B13" s="66" t="s">
        <v>16</v>
      </c>
      <c r="C13" s="67">
        <v>1</v>
      </c>
    </row>
    <row r="14" spans="1:15" hidden="1" x14ac:dyDescent="0.25">
      <c r="B14" s="5" t="s">
        <v>17</v>
      </c>
      <c r="C14" s="58">
        <v>1</v>
      </c>
    </row>
    <row r="15" spans="1:15" hidden="1" x14ac:dyDescent="0.25">
      <c r="B15" s="5" t="s">
        <v>18</v>
      </c>
      <c r="C15" s="58">
        <v>0</v>
      </c>
    </row>
    <row r="16" spans="1:15" hidden="1" x14ac:dyDescent="0.25">
      <c r="B16" s="5" t="s">
        <v>19</v>
      </c>
      <c r="C16" s="58">
        <v>1</v>
      </c>
    </row>
    <row r="17" spans="1:15" hidden="1" x14ac:dyDescent="0.25">
      <c r="B17" s="5" t="s">
        <v>20</v>
      </c>
      <c r="C17" s="58">
        <v>0</v>
      </c>
    </row>
    <row r="18" spans="1:15" hidden="1" x14ac:dyDescent="0.25">
      <c r="B18" s="5" t="s">
        <v>21</v>
      </c>
      <c r="C18" s="58">
        <v>1</v>
      </c>
    </row>
    <row r="19" spans="1:15" hidden="1" x14ac:dyDescent="0.25">
      <c r="B19" s="5" t="s">
        <v>22</v>
      </c>
      <c r="C19" s="58">
        <v>0</v>
      </c>
    </row>
    <row r="20" spans="1:15" hidden="1" x14ac:dyDescent="0.25">
      <c r="B20" s="5" t="s">
        <v>23</v>
      </c>
      <c r="C20" s="58">
        <v>1</v>
      </c>
    </row>
    <row r="21" spans="1:15" hidden="1" x14ac:dyDescent="0.25">
      <c r="B21" s="5" t="s">
        <v>24</v>
      </c>
      <c r="C21" s="58">
        <v>1</v>
      </c>
    </row>
    <row r="22" spans="1:15" hidden="1" x14ac:dyDescent="0.25">
      <c r="B22" s="5" t="s">
        <v>25</v>
      </c>
      <c r="C22" s="58">
        <v>1</v>
      </c>
    </row>
    <row r="23" spans="1:15" hidden="1" x14ac:dyDescent="0.25">
      <c r="B23" s="5" t="s">
        <v>26</v>
      </c>
      <c r="C23" s="58">
        <v>0</v>
      </c>
    </row>
    <row r="24" spans="1:15" hidden="1" x14ac:dyDescent="0.25">
      <c r="B24" s="5" t="s">
        <v>27</v>
      </c>
      <c r="C24" s="58">
        <v>0</v>
      </c>
    </row>
    <row r="25" spans="1:15" hidden="1" x14ac:dyDescent="0.25">
      <c r="B25" s="5" t="s">
        <v>28</v>
      </c>
      <c r="C25" s="58">
        <v>1</v>
      </c>
    </row>
    <row r="26" spans="1:15" hidden="1" x14ac:dyDescent="0.25">
      <c r="B26" s="5" t="s">
        <v>29</v>
      </c>
      <c r="C26" s="58">
        <v>1</v>
      </c>
    </row>
    <row r="27" spans="1:15" hidden="1" x14ac:dyDescent="0.25">
      <c r="B27" s="5" t="s">
        <v>30</v>
      </c>
      <c r="C27" s="58">
        <v>1</v>
      </c>
    </row>
    <row r="28" spans="1:15" hidden="1" x14ac:dyDescent="0.25">
      <c r="B28" s="5" t="s">
        <v>31</v>
      </c>
      <c r="C28" s="58">
        <v>1</v>
      </c>
    </row>
    <row r="29" spans="1:15" hidden="1" x14ac:dyDescent="0.25">
      <c r="B29" s="5" t="s">
        <v>32</v>
      </c>
      <c r="C29" s="58">
        <v>1</v>
      </c>
    </row>
    <row r="30" spans="1:15" hidden="1" x14ac:dyDescent="0.25">
      <c r="B30" s="5" t="s">
        <v>33</v>
      </c>
      <c r="C30" s="58">
        <v>1</v>
      </c>
    </row>
    <row r="31" spans="1:15" hidden="1" x14ac:dyDescent="0.25">
      <c r="B31" s="64" t="s">
        <v>34</v>
      </c>
      <c r="C31" s="65">
        <v>0</v>
      </c>
    </row>
    <row r="32" spans="1:15" x14ac:dyDescent="0.25">
      <c r="A32" s="61">
        <v>3</v>
      </c>
      <c r="B32" s="70" t="s">
        <v>496</v>
      </c>
      <c r="C32" s="71" t="s">
        <v>497</v>
      </c>
      <c r="D32" s="73">
        <f>Таатта!C36</f>
        <v>70</v>
      </c>
      <c r="E32" s="73">
        <f>Таатта!D36</f>
        <v>73.75</v>
      </c>
      <c r="F32" s="73">
        <f>Таатта!E36</f>
        <v>71.850539315999569</v>
      </c>
      <c r="G32" s="75">
        <f>Таатта!I36</f>
        <v>100</v>
      </c>
      <c r="H32" s="75">
        <f>Таатта!J36</f>
        <v>105.35714285714286</v>
      </c>
      <c r="I32" s="75">
        <f>Таатта!K36</f>
        <v>102.64362759428509</v>
      </c>
      <c r="J32" s="61">
        <f>Таатта!C38</f>
        <v>56</v>
      </c>
      <c r="K32" s="61">
        <f>Таатта!D38</f>
        <v>56</v>
      </c>
      <c r="L32" s="61">
        <f>Таатта!E38</f>
        <v>56</v>
      </c>
      <c r="M32" s="61">
        <f>Таатта!I38</f>
        <v>100</v>
      </c>
      <c r="N32" s="61">
        <f>Таатта!J38</f>
        <v>100</v>
      </c>
      <c r="O32" s="61">
        <f>Таатта!K38</f>
        <v>100</v>
      </c>
    </row>
    <row r="33" spans="1:15" hidden="1" x14ac:dyDescent="0.25">
      <c r="B33" s="66" t="s">
        <v>35</v>
      </c>
      <c r="C33" s="67">
        <v>1</v>
      </c>
    </row>
    <row r="34" spans="1:15" hidden="1" x14ac:dyDescent="0.25">
      <c r="B34" s="5" t="s">
        <v>36</v>
      </c>
      <c r="C34" s="58">
        <v>1</v>
      </c>
    </row>
    <row r="35" spans="1:15" hidden="1" x14ac:dyDescent="0.25">
      <c r="B35" s="5" t="s">
        <v>37</v>
      </c>
      <c r="C35" s="58">
        <v>1</v>
      </c>
    </row>
    <row r="36" spans="1:15" hidden="1" x14ac:dyDescent="0.25">
      <c r="B36" s="5" t="s">
        <v>38</v>
      </c>
      <c r="C36" s="58">
        <v>1</v>
      </c>
    </row>
    <row r="37" spans="1:15" hidden="1" x14ac:dyDescent="0.25">
      <c r="B37" s="5" t="s">
        <v>39</v>
      </c>
      <c r="C37" s="58">
        <v>1</v>
      </c>
    </row>
    <row r="38" spans="1:15" hidden="1" x14ac:dyDescent="0.25">
      <c r="B38" s="5" t="s">
        <v>40</v>
      </c>
      <c r="C38" s="58">
        <v>1</v>
      </c>
    </row>
    <row r="39" spans="1:15" hidden="1" x14ac:dyDescent="0.25">
      <c r="B39" s="5" t="s">
        <v>41</v>
      </c>
      <c r="C39" s="58">
        <v>1</v>
      </c>
    </row>
    <row r="40" spans="1:15" hidden="1" x14ac:dyDescent="0.25">
      <c r="B40" s="5" t="s">
        <v>42</v>
      </c>
      <c r="C40" s="58">
        <v>1</v>
      </c>
    </row>
    <row r="41" spans="1:15" hidden="1" x14ac:dyDescent="0.25">
      <c r="B41" s="5" t="s">
        <v>43</v>
      </c>
      <c r="C41" s="58">
        <v>1</v>
      </c>
    </row>
    <row r="42" spans="1:15" hidden="1" x14ac:dyDescent="0.25">
      <c r="B42" s="5" t="s">
        <v>44</v>
      </c>
      <c r="C42" s="58">
        <v>1</v>
      </c>
    </row>
    <row r="43" spans="1:15" hidden="1" x14ac:dyDescent="0.25">
      <c r="B43" s="5" t="s">
        <v>45</v>
      </c>
      <c r="C43" s="58">
        <v>1</v>
      </c>
    </row>
    <row r="44" spans="1:15" hidden="1" x14ac:dyDescent="0.25">
      <c r="B44" s="5" t="s">
        <v>46</v>
      </c>
      <c r="C44" s="58">
        <v>1</v>
      </c>
    </row>
    <row r="45" spans="1:15" hidden="1" x14ac:dyDescent="0.25">
      <c r="B45" s="5" t="s">
        <v>47</v>
      </c>
      <c r="C45" s="58">
        <v>1</v>
      </c>
    </row>
    <row r="46" spans="1:15" hidden="1" x14ac:dyDescent="0.25">
      <c r="B46" s="5" t="s">
        <v>48</v>
      </c>
      <c r="C46" s="58">
        <v>1</v>
      </c>
    </row>
    <row r="47" spans="1:15" hidden="1" x14ac:dyDescent="0.25">
      <c r="B47" s="64" t="s">
        <v>49</v>
      </c>
      <c r="C47" s="65">
        <v>1</v>
      </c>
    </row>
    <row r="48" spans="1:15" x14ac:dyDescent="0.25">
      <c r="A48" s="61">
        <v>4</v>
      </c>
      <c r="B48" s="70" t="s">
        <v>498</v>
      </c>
      <c r="C48" s="71" t="s">
        <v>499</v>
      </c>
      <c r="D48" s="61">
        <f>Аллаиха!C20</f>
        <v>100</v>
      </c>
      <c r="E48" s="61">
        <f>Аллаиха!D20</f>
        <v>100</v>
      </c>
      <c r="F48" s="61">
        <f>Аллаиха!E20</f>
        <v>100</v>
      </c>
      <c r="G48" s="75">
        <f>Аллаиха!I20</f>
        <v>100</v>
      </c>
      <c r="H48" s="75">
        <f>Аллаиха!J20</f>
        <v>100</v>
      </c>
      <c r="I48" s="75">
        <f>Аллаиха!K20</f>
        <v>100</v>
      </c>
      <c r="J48" s="61"/>
      <c r="K48" s="61"/>
      <c r="L48" s="61"/>
      <c r="M48" s="61"/>
      <c r="N48" s="61"/>
      <c r="O48" s="61"/>
    </row>
    <row r="49" spans="1:15" hidden="1" x14ac:dyDescent="0.25">
      <c r="B49" s="66" t="s">
        <v>146</v>
      </c>
      <c r="C49" s="67">
        <v>1</v>
      </c>
    </row>
    <row r="50" spans="1:15" hidden="1" x14ac:dyDescent="0.25">
      <c r="B50" s="5" t="s">
        <v>147</v>
      </c>
      <c r="C50" s="58">
        <v>0</v>
      </c>
    </row>
    <row r="51" spans="1:15" hidden="1" x14ac:dyDescent="0.25">
      <c r="B51" s="5" t="s">
        <v>148</v>
      </c>
      <c r="C51" s="58">
        <v>1</v>
      </c>
    </row>
    <row r="52" spans="1:15" hidden="1" x14ac:dyDescent="0.25">
      <c r="B52" s="5" t="s">
        <v>149</v>
      </c>
      <c r="C52" s="58">
        <v>1</v>
      </c>
    </row>
    <row r="53" spans="1:15" hidden="1" x14ac:dyDescent="0.25">
      <c r="B53" s="5" t="s">
        <v>150</v>
      </c>
      <c r="C53" s="58">
        <v>0</v>
      </c>
    </row>
    <row r="54" spans="1:15" hidden="1" x14ac:dyDescent="0.25">
      <c r="B54" s="5" t="s">
        <v>151</v>
      </c>
      <c r="C54" s="58">
        <v>0</v>
      </c>
    </row>
    <row r="55" spans="1:15" hidden="1" x14ac:dyDescent="0.25">
      <c r="B55" s="64" t="s">
        <v>152</v>
      </c>
      <c r="C55" s="65">
        <v>0</v>
      </c>
    </row>
    <row r="56" spans="1:15" x14ac:dyDescent="0.25">
      <c r="A56" s="61">
        <v>5</v>
      </c>
      <c r="B56" s="70" t="s">
        <v>500</v>
      </c>
      <c r="C56" s="71" t="s">
        <v>501</v>
      </c>
      <c r="D56" s="73">
        <f>Амга!C48</f>
        <v>69.796875</v>
      </c>
      <c r="E56" s="73">
        <f>Амга!D48</f>
        <v>74.556250000000006</v>
      </c>
      <c r="F56" s="73">
        <f>Амга!E48</f>
        <v>72.072849672235037</v>
      </c>
      <c r="G56" s="75">
        <f>Амга!I48</f>
        <v>126.90340909090909</v>
      </c>
      <c r="H56" s="75">
        <f>Амга!J48</f>
        <v>128.28504554655871</v>
      </c>
      <c r="I56" s="75">
        <f>Амга!K48</f>
        <v>127.47935100897693</v>
      </c>
      <c r="J56" s="61">
        <f>Амга!C50</f>
        <v>28</v>
      </c>
      <c r="K56" s="61">
        <f>Амга!D50</f>
        <v>28</v>
      </c>
      <c r="L56" s="61">
        <f>Амга!E50</f>
        <v>28</v>
      </c>
      <c r="M56" s="61">
        <f>Амга!I50</f>
        <v>100</v>
      </c>
      <c r="N56" s="61">
        <f>Амга!J50</f>
        <v>100</v>
      </c>
      <c r="O56" s="61">
        <f>Амга!K50</f>
        <v>100</v>
      </c>
    </row>
    <row r="57" spans="1:15" hidden="1" x14ac:dyDescent="0.25">
      <c r="B57" s="66" t="s">
        <v>50</v>
      </c>
      <c r="C57" s="67">
        <v>1</v>
      </c>
    </row>
    <row r="58" spans="1:15" hidden="1" x14ac:dyDescent="0.25">
      <c r="B58" s="5" t="s">
        <v>51</v>
      </c>
      <c r="C58" s="58">
        <v>1</v>
      </c>
    </row>
    <row r="59" spans="1:15" hidden="1" x14ac:dyDescent="0.25">
      <c r="B59" s="5" t="s">
        <v>52</v>
      </c>
      <c r="C59" s="58">
        <v>1</v>
      </c>
    </row>
    <row r="60" spans="1:15" hidden="1" x14ac:dyDescent="0.25">
      <c r="B60" s="5" t="s">
        <v>53</v>
      </c>
      <c r="C60" s="58">
        <v>0</v>
      </c>
    </row>
    <row r="61" spans="1:15" hidden="1" x14ac:dyDescent="0.25">
      <c r="B61" s="5" t="s">
        <v>54</v>
      </c>
      <c r="C61" s="58">
        <v>0</v>
      </c>
    </row>
    <row r="62" spans="1:15" hidden="1" x14ac:dyDescent="0.25">
      <c r="B62" s="5" t="s">
        <v>55</v>
      </c>
      <c r="C62" s="58">
        <v>1</v>
      </c>
    </row>
    <row r="63" spans="1:15" hidden="1" x14ac:dyDescent="0.25">
      <c r="B63" s="5" t="s">
        <v>56</v>
      </c>
      <c r="C63" s="58">
        <v>1</v>
      </c>
    </row>
    <row r="64" spans="1:15" hidden="1" x14ac:dyDescent="0.25">
      <c r="B64" s="5" t="s">
        <v>57</v>
      </c>
      <c r="C64" s="58">
        <v>0</v>
      </c>
    </row>
    <row r="65" spans="1:15" hidden="1" x14ac:dyDescent="0.25">
      <c r="B65" s="5" t="s">
        <v>58</v>
      </c>
      <c r="C65" s="58">
        <v>1</v>
      </c>
    </row>
    <row r="66" spans="1:15" hidden="1" x14ac:dyDescent="0.25">
      <c r="B66" s="5" t="s">
        <v>59</v>
      </c>
      <c r="C66" s="58">
        <v>1</v>
      </c>
    </row>
    <row r="67" spans="1:15" hidden="1" x14ac:dyDescent="0.25">
      <c r="B67" s="5" t="s">
        <v>35</v>
      </c>
      <c r="C67" s="58">
        <v>1</v>
      </c>
    </row>
    <row r="68" spans="1:15" hidden="1" x14ac:dyDescent="0.25">
      <c r="B68" s="5" t="s">
        <v>60</v>
      </c>
      <c r="C68" s="58">
        <v>1</v>
      </c>
    </row>
    <row r="69" spans="1:15" hidden="1" x14ac:dyDescent="0.25">
      <c r="B69" s="5" t="s">
        <v>61</v>
      </c>
      <c r="C69" s="58">
        <v>1</v>
      </c>
    </row>
    <row r="70" spans="1:15" hidden="1" x14ac:dyDescent="0.25">
      <c r="B70" s="5" t="s">
        <v>62</v>
      </c>
      <c r="C70" s="58">
        <v>1</v>
      </c>
    </row>
    <row r="71" spans="1:15" hidden="1" x14ac:dyDescent="0.25">
      <c r="B71" s="5" t="s">
        <v>63</v>
      </c>
      <c r="C71" s="58">
        <v>1</v>
      </c>
    </row>
    <row r="72" spans="1:15" hidden="1" x14ac:dyDescent="0.25">
      <c r="B72" s="5" t="s">
        <v>64</v>
      </c>
      <c r="C72" s="58">
        <v>1</v>
      </c>
    </row>
    <row r="73" spans="1:15" hidden="1" x14ac:dyDescent="0.25">
      <c r="B73" s="5" t="s">
        <v>65</v>
      </c>
      <c r="C73" s="58">
        <v>1</v>
      </c>
    </row>
    <row r="74" spans="1:15" hidden="1" x14ac:dyDescent="0.25">
      <c r="B74" s="5" t="s">
        <v>66</v>
      </c>
      <c r="C74" s="58">
        <v>1</v>
      </c>
    </row>
    <row r="75" spans="1:15" hidden="1" x14ac:dyDescent="0.25">
      <c r="B75" s="5" t="s">
        <v>67</v>
      </c>
      <c r="C75" s="58">
        <v>1</v>
      </c>
    </row>
    <row r="76" spans="1:15" hidden="1" x14ac:dyDescent="0.25">
      <c r="B76" s="5" t="s">
        <v>68</v>
      </c>
      <c r="C76" s="58">
        <v>1</v>
      </c>
    </row>
    <row r="77" spans="1:15" hidden="1" x14ac:dyDescent="0.25">
      <c r="B77" s="64" t="s">
        <v>69</v>
      </c>
      <c r="C77" s="65">
        <v>0</v>
      </c>
    </row>
    <row r="78" spans="1:15" x14ac:dyDescent="0.25">
      <c r="A78" s="61">
        <v>6</v>
      </c>
      <c r="B78" s="70" t="s">
        <v>502</v>
      </c>
      <c r="C78" s="71" t="s">
        <v>503</v>
      </c>
      <c r="D78" s="73">
        <f>Анабар!C13</f>
        <v>67.289999999999992</v>
      </c>
      <c r="E78" s="73">
        <f>Анабар!D13</f>
        <v>68.234999999999999</v>
      </c>
      <c r="F78" s="73">
        <f>Анабар!E13</f>
        <v>67.759026358363499</v>
      </c>
      <c r="G78" s="75">
        <f>Анабар!I13</f>
        <v>100</v>
      </c>
      <c r="H78" s="75">
        <f>Анабар!J13</f>
        <v>100</v>
      </c>
      <c r="I78" s="75">
        <f>Анабар!K13</f>
        <v>100</v>
      </c>
      <c r="J78" s="61"/>
      <c r="K78" s="61"/>
      <c r="L78" s="61"/>
      <c r="M78" s="61"/>
      <c r="N78" s="61"/>
      <c r="O78" s="61"/>
    </row>
    <row r="79" spans="1:15" hidden="1" x14ac:dyDescent="0.25">
      <c r="B79" s="66" t="s">
        <v>70</v>
      </c>
      <c r="C79" s="67">
        <v>1</v>
      </c>
    </row>
    <row r="80" spans="1:15" hidden="1" x14ac:dyDescent="0.25">
      <c r="B80" s="5" t="s">
        <v>71</v>
      </c>
      <c r="C80" s="58">
        <v>0</v>
      </c>
    </row>
    <row r="81" spans="1:15" hidden="1" x14ac:dyDescent="0.25">
      <c r="B81" s="64" t="s">
        <v>72</v>
      </c>
      <c r="C81" s="65">
        <v>1</v>
      </c>
    </row>
    <row r="82" spans="1:15" ht="18" customHeight="1" x14ac:dyDescent="0.25">
      <c r="A82" s="61">
        <v>7</v>
      </c>
      <c r="B82" s="70" t="s">
        <v>504</v>
      </c>
      <c r="C82" s="71" t="s">
        <v>505</v>
      </c>
      <c r="D82" s="73">
        <f>Булун!C26</f>
        <v>67.655000000000001</v>
      </c>
      <c r="E82" s="73">
        <f>Булун!D26</f>
        <v>72.852499999999992</v>
      </c>
      <c r="F82" s="73">
        <f>Булун!E26</f>
        <v>70.185283508352498</v>
      </c>
      <c r="G82" s="75">
        <f>Булун!I26</f>
        <v>108.248</v>
      </c>
      <c r="H82" s="75">
        <f>Булун!J26</f>
        <v>116.56399999999998</v>
      </c>
      <c r="I82" s="75">
        <f>Булун!K26</f>
        <v>112.29645361336399</v>
      </c>
      <c r="J82" s="93"/>
      <c r="K82" s="93"/>
      <c r="L82" s="93"/>
      <c r="M82" s="61"/>
      <c r="N82" s="61"/>
      <c r="O82" s="61"/>
    </row>
    <row r="83" spans="1:15" hidden="1" x14ac:dyDescent="0.25">
      <c r="B83" s="66" t="s">
        <v>402</v>
      </c>
      <c r="C83" s="67">
        <v>1</v>
      </c>
    </row>
    <row r="84" spans="1:15" hidden="1" x14ac:dyDescent="0.25">
      <c r="B84" s="5" t="s">
        <v>403</v>
      </c>
      <c r="C84" s="58">
        <v>0</v>
      </c>
    </row>
    <row r="85" spans="1:15" hidden="1" x14ac:dyDescent="0.25">
      <c r="B85" s="5" t="s">
        <v>404</v>
      </c>
      <c r="C85" s="58">
        <v>1</v>
      </c>
    </row>
    <row r="86" spans="1:15" hidden="1" x14ac:dyDescent="0.25">
      <c r="B86" s="5" t="s">
        <v>405</v>
      </c>
      <c r="C86" s="58">
        <v>0</v>
      </c>
    </row>
    <row r="87" spans="1:15" hidden="1" x14ac:dyDescent="0.25">
      <c r="B87" s="5" t="s">
        <v>406</v>
      </c>
      <c r="C87" s="58">
        <v>1</v>
      </c>
    </row>
    <row r="88" spans="1:15" hidden="1" x14ac:dyDescent="0.25">
      <c r="B88" s="5" t="s">
        <v>407</v>
      </c>
      <c r="C88" s="58">
        <v>0</v>
      </c>
    </row>
    <row r="89" spans="1:15" hidden="1" x14ac:dyDescent="0.25">
      <c r="B89" s="5" t="s">
        <v>408</v>
      </c>
      <c r="C89" s="58">
        <v>0</v>
      </c>
    </row>
    <row r="90" spans="1:15" hidden="1" x14ac:dyDescent="0.25">
      <c r="B90" s="5" t="s">
        <v>409</v>
      </c>
      <c r="C90" s="58">
        <v>0</v>
      </c>
    </row>
    <row r="91" spans="1:15" hidden="1" x14ac:dyDescent="0.25">
      <c r="B91" s="5" t="s">
        <v>410</v>
      </c>
      <c r="C91" s="58">
        <v>0</v>
      </c>
    </row>
    <row r="92" spans="1:15" ht="18.75" hidden="1" x14ac:dyDescent="0.25">
      <c r="B92" s="64" t="s">
        <v>411</v>
      </c>
      <c r="C92" s="65">
        <v>1</v>
      </c>
    </row>
    <row r="93" spans="1:15" ht="18" customHeight="1" x14ac:dyDescent="0.25">
      <c r="A93" s="61">
        <v>8</v>
      </c>
      <c r="B93" s="70" t="s">
        <v>506</v>
      </c>
      <c r="C93" s="71" t="s">
        <v>507</v>
      </c>
      <c r="D93" s="73">
        <f>ВерхВилюйск!C64</f>
        <v>71.767241379310349</v>
      </c>
      <c r="E93" s="73">
        <f>ВерхВилюйск!D64</f>
        <v>72.22275862068966</v>
      </c>
      <c r="F93" s="73">
        <f>ВерхВилюйск!E64</f>
        <v>71.994639738043702</v>
      </c>
      <c r="G93" s="75">
        <f>ВерхВилюйск!I64</f>
        <v>100.12026458208058</v>
      </c>
      <c r="H93" s="75">
        <f>ВерхВилюйск!J64</f>
        <v>100.63471471471472</v>
      </c>
      <c r="I93" s="75">
        <f>ВерхВилюйск!K64</f>
        <v>100.37716006831153</v>
      </c>
      <c r="J93" s="61"/>
      <c r="K93" s="61"/>
      <c r="L93" s="61"/>
      <c r="M93" s="61"/>
      <c r="N93" s="61"/>
      <c r="O93" s="61"/>
    </row>
    <row r="94" spans="1:15" hidden="1" x14ac:dyDescent="0.25">
      <c r="B94" s="66" t="s">
        <v>120</v>
      </c>
      <c r="C94" s="67">
        <v>1</v>
      </c>
    </row>
    <row r="95" spans="1:15" hidden="1" x14ac:dyDescent="0.25">
      <c r="B95" s="5" t="s">
        <v>470</v>
      </c>
      <c r="C95" s="58">
        <v>1</v>
      </c>
    </row>
    <row r="96" spans="1:15" hidden="1" x14ac:dyDescent="0.25">
      <c r="B96" s="5" t="s">
        <v>471</v>
      </c>
      <c r="C96" s="58">
        <v>1</v>
      </c>
    </row>
    <row r="97" spans="2:3" hidden="1" x14ac:dyDescent="0.25">
      <c r="B97" s="5" t="s">
        <v>472</v>
      </c>
      <c r="C97" s="58">
        <v>1</v>
      </c>
    </row>
    <row r="98" spans="2:3" hidden="1" x14ac:dyDescent="0.25">
      <c r="B98" s="5" t="s">
        <v>473</v>
      </c>
      <c r="C98" s="58">
        <v>1</v>
      </c>
    </row>
    <row r="99" spans="2:3" hidden="1" x14ac:dyDescent="0.25">
      <c r="B99" s="5" t="s">
        <v>474</v>
      </c>
      <c r="C99" s="58">
        <v>1</v>
      </c>
    </row>
    <row r="100" spans="2:3" hidden="1" x14ac:dyDescent="0.25">
      <c r="B100" s="5" t="s">
        <v>475</v>
      </c>
      <c r="C100" s="58">
        <v>1</v>
      </c>
    </row>
    <row r="101" spans="2:3" hidden="1" x14ac:dyDescent="0.25">
      <c r="B101" s="5" t="s">
        <v>294</v>
      </c>
      <c r="C101" s="58">
        <v>1</v>
      </c>
    </row>
    <row r="102" spans="2:3" hidden="1" x14ac:dyDescent="0.25">
      <c r="B102" s="5" t="s">
        <v>476</v>
      </c>
      <c r="C102" s="58">
        <v>1</v>
      </c>
    </row>
    <row r="103" spans="2:3" hidden="1" x14ac:dyDescent="0.25">
      <c r="B103" s="5" t="s">
        <v>477</v>
      </c>
      <c r="C103" s="58">
        <v>1</v>
      </c>
    </row>
    <row r="104" spans="2:3" hidden="1" x14ac:dyDescent="0.25">
      <c r="B104" s="5" t="s">
        <v>478</v>
      </c>
      <c r="C104" s="58">
        <v>1</v>
      </c>
    </row>
    <row r="105" spans="2:3" hidden="1" x14ac:dyDescent="0.25">
      <c r="B105" s="5" t="s">
        <v>479</v>
      </c>
      <c r="C105" s="58">
        <v>1</v>
      </c>
    </row>
    <row r="106" spans="2:3" hidden="1" x14ac:dyDescent="0.25">
      <c r="B106" s="5" t="s">
        <v>480</v>
      </c>
      <c r="C106" s="58">
        <v>1</v>
      </c>
    </row>
    <row r="107" spans="2:3" hidden="1" x14ac:dyDescent="0.25">
      <c r="B107" s="5" t="s">
        <v>112</v>
      </c>
      <c r="C107" s="58">
        <v>1</v>
      </c>
    </row>
    <row r="108" spans="2:3" hidden="1" x14ac:dyDescent="0.25">
      <c r="B108" s="5" t="s">
        <v>481</v>
      </c>
      <c r="C108" s="58">
        <v>1</v>
      </c>
    </row>
    <row r="109" spans="2:3" hidden="1" x14ac:dyDescent="0.25">
      <c r="B109" s="5" t="s">
        <v>482</v>
      </c>
      <c r="C109" s="58">
        <v>1</v>
      </c>
    </row>
    <row r="110" spans="2:3" hidden="1" x14ac:dyDescent="0.25">
      <c r="B110" s="5" t="s">
        <v>226</v>
      </c>
      <c r="C110" s="58">
        <v>1</v>
      </c>
    </row>
    <row r="111" spans="2:3" hidden="1" x14ac:dyDescent="0.25">
      <c r="B111" s="5" t="s">
        <v>483</v>
      </c>
      <c r="C111" s="58">
        <v>1</v>
      </c>
    </row>
    <row r="112" spans="2:3" hidden="1" x14ac:dyDescent="0.25">
      <c r="B112" s="5" t="s">
        <v>308</v>
      </c>
      <c r="C112" s="58">
        <v>1</v>
      </c>
    </row>
    <row r="113" spans="1:15" hidden="1" x14ac:dyDescent="0.25">
      <c r="B113" s="5" t="s">
        <v>484</v>
      </c>
      <c r="C113" s="58">
        <v>1</v>
      </c>
    </row>
    <row r="114" spans="1:15" hidden="1" x14ac:dyDescent="0.25">
      <c r="B114" s="5" t="s">
        <v>485</v>
      </c>
      <c r="C114" s="58">
        <v>1</v>
      </c>
    </row>
    <row r="115" spans="1:15" hidden="1" x14ac:dyDescent="0.25">
      <c r="B115" s="5" t="s">
        <v>486</v>
      </c>
      <c r="C115" s="58">
        <v>1</v>
      </c>
    </row>
    <row r="116" spans="1:15" hidden="1" x14ac:dyDescent="0.25">
      <c r="B116" s="5" t="s">
        <v>222</v>
      </c>
      <c r="C116" s="58">
        <v>1</v>
      </c>
    </row>
    <row r="117" spans="1:15" hidden="1" x14ac:dyDescent="0.25">
      <c r="B117" s="5" t="s">
        <v>13</v>
      </c>
      <c r="C117" s="58">
        <v>1</v>
      </c>
    </row>
    <row r="118" spans="1:15" hidden="1" x14ac:dyDescent="0.25">
      <c r="B118" s="5" t="s">
        <v>487</v>
      </c>
      <c r="C118" s="58">
        <v>1</v>
      </c>
    </row>
    <row r="119" spans="1:15" hidden="1" x14ac:dyDescent="0.25">
      <c r="B119" s="5" t="s">
        <v>488</v>
      </c>
      <c r="C119" s="58">
        <v>1</v>
      </c>
    </row>
    <row r="120" spans="1:15" hidden="1" x14ac:dyDescent="0.25">
      <c r="B120" s="5" t="s">
        <v>489</v>
      </c>
      <c r="C120" s="58">
        <v>1</v>
      </c>
    </row>
    <row r="121" spans="1:15" hidden="1" x14ac:dyDescent="0.25">
      <c r="B121" s="5" t="s">
        <v>308</v>
      </c>
      <c r="C121" s="58">
        <v>1</v>
      </c>
    </row>
    <row r="122" spans="1:15" hidden="1" x14ac:dyDescent="0.25">
      <c r="B122" s="64" t="s">
        <v>437</v>
      </c>
      <c r="C122" s="65">
        <v>1</v>
      </c>
    </row>
    <row r="123" spans="1:15" x14ac:dyDescent="0.25">
      <c r="A123" s="61">
        <v>9</v>
      </c>
      <c r="B123" s="70" t="s">
        <v>508</v>
      </c>
      <c r="C123" s="71" t="s">
        <v>509</v>
      </c>
      <c r="D123" s="73">
        <f>ВерхКолымск!C18</f>
        <v>103.38600000000001</v>
      </c>
      <c r="E123" s="73">
        <f>ВерхКолымск!D18</f>
        <v>108.074</v>
      </c>
      <c r="F123" s="73">
        <f>ВерхКолымск!E18</f>
        <v>105.60841811984503</v>
      </c>
      <c r="G123" s="75">
        <f>ВерхКолымск!I18</f>
        <v>109.72829547866696</v>
      </c>
      <c r="H123" s="75">
        <f>ВерхКолымск!J18</f>
        <v>100.45919315857965</v>
      </c>
      <c r="I123" s="75">
        <f>ВерхКолымск!K18</f>
        <v>105.26194050625466</v>
      </c>
      <c r="J123" s="61"/>
      <c r="K123" s="61"/>
      <c r="L123" s="61"/>
      <c r="M123" s="61"/>
      <c r="N123" s="61"/>
      <c r="O123" s="61"/>
    </row>
    <row r="124" spans="1:15" hidden="1" x14ac:dyDescent="0.25">
      <c r="B124" s="66" t="s">
        <v>137</v>
      </c>
      <c r="C124" s="67">
        <v>1</v>
      </c>
    </row>
    <row r="125" spans="1:15" hidden="1" x14ac:dyDescent="0.25">
      <c r="B125" s="5" t="s">
        <v>138</v>
      </c>
      <c r="C125" s="58">
        <v>1</v>
      </c>
    </row>
    <row r="126" spans="1:15" hidden="1" x14ac:dyDescent="0.25">
      <c r="B126" s="5" t="s">
        <v>139</v>
      </c>
      <c r="C126" s="58">
        <v>1</v>
      </c>
    </row>
    <row r="127" spans="1:15" hidden="1" x14ac:dyDescent="0.25">
      <c r="B127" s="5" t="s">
        <v>140</v>
      </c>
      <c r="C127" s="58">
        <v>1</v>
      </c>
    </row>
    <row r="128" spans="1:15" hidden="1" x14ac:dyDescent="0.25">
      <c r="B128" s="5" t="s">
        <v>141</v>
      </c>
      <c r="C128" s="58">
        <v>1</v>
      </c>
    </row>
    <row r="129" spans="1:15" hidden="1" x14ac:dyDescent="0.25">
      <c r="B129" s="64" t="s">
        <v>142</v>
      </c>
      <c r="C129" s="65">
        <v>0</v>
      </c>
    </row>
    <row r="130" spans="1:15" x14ac:dyDescent="0.25">
      <c r="A130" s="61">
        <v>10</v>
      </c>
      <c r="B130" s="70" t="s">
        <v>510</v>
      </c>
      <c r="C130" s="71" t="s">
        <v>511</v>
      </c>
      <c r="D130" s="61">
        <f>Верхоян!C64</f>
        <v>90.15</v>
      </c>
      <c r="E130" s="61">
        <f>Верхоян!D64</f>
        <v>90.15</v>
      </c>
      <c r="F130" s="61">
        <f>Верхоян!E64</f>
        <v>90.15</v>
      </c>
      <c r="G130" s="75">
        <f>Булун!I26</f>
        <v>108.248</v>
      </c>
      <c r="H130" s="75">
        <f>Булун!J26</f>
        <v>116.56399999999998</v>
      </c>
      <c r="I130" s="75">
        <f>Булун!K26</f>
        <v>112.29645361336399</v>
      </c>
      <c r="J130" s="61"/>
      <c r="K130" s="61"/>
      <c r="L130" s="61"/>
      <c r="M130" s="61"/>
      <c r="N130" s="61"/>
      <c r="O130" s="61"/>
    </row>
    <row r="131" spans="1:15" hidden="1" x14ac:dyDescent="0.25">
      <c r="B131" s="66" t="s">
        <v>153</v>
      </c>
      <c r="C131" s="67">
        <v>1</v>
      </c>
    </row>
    <row r="132" spans="1:15" hidden="1" x14ac:dyDescent="0.25">
      <c r="B132" s="5" t="s">
        <v>154</v>
      </c>
      <c r="C132" s="58">
        <v>1</v>
      </c>
    </row>
    <row r="133" spans="1:15" hidden="1" x14ac:dyDescent="0.25">
      <c r="B133" s="5" t="s">
        <v>155</v>
      </c>
      <c r="C133" s="58">
        <v>0</v>
      </c>
    </row>
    <row r="134" spans="1:15" hidden="1" x14ac:dyDescent="0.25">
      <c r="B134" s="5" t="s">
        <v>156</v>
      </c>
      <c r="C134" s="58">
        <v>0</v>
      </c>
    </row>
    <row r="135" spans="1:15" hidden="1" x14ac:dyDescent="0.25">
      <c r="B135" s="5" t="s">
        <v>157</v>
      </c>
      <c r="C135" s="58">
        <v>0</v>
      </c>
    </row>
    <row r="136" spans="1:15" hidden="1" x14ac:dyDescent="0.25">
      <c r="B136" s="5" t="s">
        <v>158</v>
      </c>
      <c r="C136" s="58">
        <v>1</v>
      </c>
    </row>
    <row r="137" spans="1:15" hidden="1" x14ac:dyDescent="0.25">
      <c r="B137" s="5" t="s">
        <v>159</v>
      </c>
      <c r="C137" s="58">
        <v>0</v>
      </c>
    </row>
    <row r="138" spans="1:15" hidden="1" x14ac:dyDescent="0.25">
      <c r="B138" s="5" t="s">
        <v>160</v>
      </c>
      <c r="C138" s="58">
        <v>0</v>
      </c>
    </row>
    <row r="139" spans="1:15" hidden="1" x14ac:dyDescent="0.25">
      <c r="B139" s="5" t="s">
        <v>161</v>
      </c>
      <c r="C139" s="58">
        <v>1</v>
      </c>
    </row>
    <row r="140" spans="1:15" hidden="1" x14ac:dyDescent="0.25">
      <c r="B140" s="5" t="s">
        <v>162</v>
      </c>
      <c r="C140" s="58">
        <v>0</v>
      </c>
    </row>
    <row r="141" spans="1:15" hidden="1" x14ac:dyDescent="0.25">
      <c r="B141" s="5" t="s">
        <v>163</v>
      </c>
      <c r="C141" s="58">
        <v>0</v>
      </c>
    </row>
    <row r="142" spans="1:15" hidden="1" x14ac:dyDescent="0.25">
      <c r="B142" s="5" t="s">
        <v>37</v>
      </c>
      <c r="C142" s="58">
        <v>1</v>
      </c>
    </row>
    <row r="143" spans="1:15" hidden="1" x14ac:dyDescent="0.25">
      <c r="B143" s="5" t="s">
        <v>164</v>
      </c>
      <c r="C143" s="58">
        <v>0</v>
      </c>
    </row>
    <row r="144" spans="1:15" hidden="1" x14ac:dyDescent="0.25">
      <c r="B144" s="5" t="s">
        <v>37</v>
      </c>
      <c r="C144" s="58">
        <v>1</v>
      </c>
    </row>
    <row r="145" spans="1:15" hidden="1" x14ac:dyDescent="0.25">
      <c r="B145" s="5" t="s">
        <v>95</v>
      </c>
      <c r="C145" s="58">
        <v>1</v>
      </c>
    </row>
    <row r="146" spans="1:15" hidden="1" x14ac:dyDescent="0.25">
      <c r="B146" s="5" t="s">
        <v>165</v>
      </c>
      <c r="C146" s="58">
        <v>0</v>
      </c>
    </row>
    <row r="147" spans="1:15" hidden="1" x14ac:dyDescent="0.25">
      <c r="B147" s="5" t="s">
        <v>166</v>
      </c>
      <c r="C147" s="58">
        <v>1</v>
      </c>
    </row>
    <row r="148" spans="1:15" hidden="1" x14ac:dyDescent="0.25">
      <c r="B148" s="5" t="s">
        <v>167</v>
      </c>
      <c r="C148" s="58">
        <v>1</v>
      </c>
    </row>
    <row r="149" spans="1:15" hidden="1" x14ac:dyDescent="0.25">
      <c r="B149" s="5" t="s">
        <v>168</v>
      </c>
      <c r="C149" s="58">
        <v>1</v>
      </c>
    </row>
    <row r="150" spans="1:15" hidden="1" x14ac:dyDescent="0.25">
      <c r="B150" s="5" t="s">
        <v>169</v>
      </c>
      <c r="C150" s="58">
        <v>0</v>
      </c>
    </row>
    <row r="151" spans="1:15" hidden="1" x14ac:dyDescent="0.25">
      <c r="B151" s="5" t="s">
        <v>170</v>
      </c>
      <c r="C151" s="58">
        <v>1</v>
      </c>
    </row>
    <row r="152" spans="1:15" hidden="1" x14ac:dyDescent="0.25">
      <c r="B152" s="5" t="s">
        <v>171</v>
      </c>
      <c r="C152" s="58">
        <v>1</v>
      </c>
    </row>
    <row r="153" spans="1:15" hidden="1" x14ac:dyDescent="0.25">
      <c r="B153" s="5" t="s">
        <v>172</v>
      </c>
      <c r="C153" s="58">
        <v>0</v>
      </c>
    </row>
    <row r="154" spans="1:15" hidden="1" x14ac:dyDescent="0.25">
      <c r="B154" s="5" t="s">
        <v>173</v>
      </c>
      <c r="C154" s="58">
        <v>1</v>
      </c>
    </row>
    <row r="155" spans="1:15" hidden="1" x14ac:dyDescent="0.25">
      <c r="B155" s="5" t="s">
        <v>174</v>
      </c>
      <c r="C155" s="58">
        <v>0</v>
      </c>
    </row>
    <row r="156" spans="1:15" hidden="1" x14ac:dyDescent="0.25">
      <c r="B156" s="5" t="s">
        <v>175</v>
      </c>
      <c r="C156" s="58">
        <v>1</v>
      </c>
    </row>
    <row r="157" spans="1:15" hidden="1" x14ac:dyDescent="0.25">
      <c r="B157" s="5" t="s">
        <v>176</v>
      </c>
      <c r="C157" s="58">
        <v>0</v>
      </c>
    </row>
    <row r="158" spans="1:15" hidden="1" x14ac:dyDescent="0.25">
      <c r="B158" s="5" t="s">
        <v>177</v>
      </c>
      <c r="C158" s="58">
        <v>0</v>
      </c>
    </row>
    <row r="159" spans="1:15" hidden="1" x14ac:dyDescent="0.25">
      <c r="B159" s="64" t="s">
        <v>178</v>
      </c>
      <c r="C159" s="65">
        <v>0</v>
      </c>
    </row>
    <row r="160" spans="1:15" x14ac:dyDescent="0.25">
      <c r="A160" s="61">
        <v>12</v>
      </c>
      <c r="B160" s="70" t="s">
        <v>512</v>
      </c>
      <c r="C160" s="71" t="s">
        <v>513</v>
      </c>
      <c r="D160" s="74">
        <f>Вилюй!C60</f>
        <v>70.90625</v>
      </c>
      <c r="E160" s="74">
        <f>Вилюй!D60</f>
        <v>74.503750000000011</v>
      </c>
      <c r="F160" s="74">
        <f>Вилюй!E60</f>
        <v>72.682745706512094</v>
      </c>
      <c r="G160" s="75">
        <f>Вилюй!I60</f>
        <v>99.853307906703819</v>
      </c>
      <c r="H160" s="75">
        <f>Вилюй!J60</f>
        <v>101.87095855291271</v>
      </c>
      <c r="I160" s="75">
        <f>Вилюй!K60</f>
        <v>100.85708795684644</v>
      </c>
      <c r="J160" s="61"/>
      <c r="K160" s="61"/>
      <c r="L160" s="61"/>
      <c r="M160" s="61"/>
      <c r="N160" s="61"/>
      <c r="O160" s="61"/>
    </row>
    <row r="161" spans="2:3" hidden="1" x14ac:dyDescent="0.25">
      <c r="B161" s="66" t="s">
        <v>179</v>
      </c>
      <c r="C161" s="67">
        <v>1</v>
      </c>
    </row>
    <row r="162" spans="2:3" hidden="1" x14ac:dyDescent="0.25">
      <c r="B162" s="5" t="s">
        <v>180</v>
      </c>
      <c r="C162" s="58">
        <v>1</v>
      </c>
    </row>
    <row r="163" spans="2:3" hidden="1" x14ac:dyDescent="0.25">
      <c r="B163" s="5" t="s">
        <v>181</v>
      </c>
      <c r="C163" s="58">
        <v>1</v>
      </c>
    </row>
    <row r="164" spans="2:3" hidden="1" x14ac:dyDescent="0.25">
      <c r="B164" s="5" t="s">
        <v>182</v>
      </c>
      <c r="C164" s="58">
        <v>1</v>
      </c>
    </row>
    <row r="165" spans="2:3" hidden="1" x14ac:dyDescent="0.25">
      <c r="B165" s="5" t="s">
        <v>183</v>
      </c>
      <c r="C165" s="58">
        <v>1</v>
      </c>
    </row>
    <row r="166" spans="2:3" hidden="1" x14ac:dyDescent="0.25">
      <c r="B166" s="5" t="s">
        <v>184</v>
      </c>
      <c r="C166" s="58">
        <v>0</v>
      </c>
    </row>
    <row r="167" spans="2:3" hidden="1" x14ac:dyDescent="0.25">
      <c r="B167" s="5" t="s">
        <v>185</v>
      </c>
      <c r="C167" s="58">
        <v>0</v>
      </c>
    </row>
    <row r="168" spans="2:3" hidden="1" x14ac:dyDescent="0.25">
      <c r="B168" s="5" t="s">
        <v>186</v>
      </c>
      <c r="C168" s="58">
        <v>1</v>
      </c>
    </row>
    <row r="169" spans="2:3" hidden="1" x14ac:dyDescent="0.25">
      <c r="B169" s="5" t="s">
        <v>187</v>
      </c>
      <c r="C169" s="58">
        <v>1</v>
      </c>
    </row>
    <row r="170" spans="2:3" hidden="1" x14ac:dyDescent="0.25">
      <c r="B170" s="5" t="s">
        <v>188</v>
      </c>
      <c r="C170" s="58">
        <v>1</v>
      </c>
    </row>
    <row r="171" spans="2:3" hidden="1" x14ac:dyDescent="0.25">
      <c r="B171" s="5" t="s">
        <v>189</v>
      </c>
      <c r="C171" s="58">
        <v>1</v>
      </c>
    </row>
    <row r="172" spans="2:3" hidden="1" x14ac:dyDescent="0.25">
      <c r="B172" s="5" t="s">
        <v>61</v>
      </c>
      <c r="C172" s="58">
        <v>1</v>
      </c>
    </row>
    <row r="173" spans="2:3" hidden="1" x14ac:dyDescent="0.25">
      <c r="B173" s="5" t="s">
        <v>190</v>
      </c>
      <c r="C173" s="58">
        <v>1</v>
      </c>
    </row>
    <row r="174" spans="2:3" hidden="1" x14ac:dyDescent="0.25">
      <c r="B174" s="5" t="s">
        <v>191</v>
      </c>
      <c r="C174" s="58">
        <v>1</v>
      </c>
    </row>
    <row r="175" spans="2:3" hidden="1" x14ac:dyDescent="0.25">
      <c r="B175" s="5" t="s">
        <v>192</v>
      </c>
      <c r="C175" s="58">
        <v>1</v>
      </c>
    </row>
    <row r="176" spans="2:3" hidden="1" x14ac:dyDescent="0.25">
      <c r="B176" s="5" t="s">
        <v>193</v>
      </c>
      <c r="C176" s="58">
        <v>1</v>
      </c>
    </row>
    <row r="177" spans="1:15" hidden="1" x14ac:dyDescent="0.25">
      <c r="B177" s="5" t="s">
        <v>194</v>
      </c>
      <c r="C177" s="58">
        <v>1</v>
      </c>
    </row>
    <row r="178" spans="1:15" hidden="1" x14ac:dyDescent="0.25">
      <c r="B178" s="5" t="s">
        <v>195</v>
      </c>
      <c r="C178" s="58">
        <v>1</v>
      </c>
    </row>
    <row r="179" spans="1:15" hidden="1" x14ac:dyDescent="0.25">
      <c r="B179" s="5" t="s">
        <v>196</v>
      </c>
      <c r="C179" s="58">
        <v>0</v>
      </c>
    </row>
    <row r="180" spans="1:15" hidden="1" x14ac:dyDescent="0.25">
      <c r="B180" s="5" t="s">
        <v>197</v>
      </c>
      <c r="C180" s="58">
        <v>1</v>
      </c>
    </row>
    <row r="181" spans="1:15" hidden="1" x14ac:dyDescent="0.25">
      <c r="B181" s="5" t="s">
        <v>198</v>
      </c>
      <c r="C181" s="58">
        <v>1</v>
      </c>
    </row>
    <row r="182" spans="1:15" hidden="1" x14ac:dyDescent="0.25">
      <c r="B182" s="5" t="s">
        <v>199</v>
      </c>
      <c r="C182" s="58">
        <v>1</v>
      </c>
    </row>
    <row r="183" spans="1:15" hidden="1" x14ac:dyDescent="0.25">
      <c r="B183" s="5" t="s">
        <v>200</v>
      </c>
      <c r="C183" s="58">
        <v>1</v>
      </c>
    </row>
    <row r="184" spans="1:15" hidden="1" x14ac:dyDescent="0.25">
      <c r="B184" s="5" t="s">
        <v>201</v>
      </c>
      <c r="C184" s="58">
        <v>1</v>
      </c>
    </row>
    <row r="185" spans="1:15" hidden="1" x14ac:dyDescent="0.25">
      <c r="B185" s="5" t="s">
        <v>202</v>
      </c>
      <c r="C185" s="58">
        <v>1</v>
      </c>
    </row>
    <row r="186" spans="1:15" hidden="1" x14ac:dyDescent="0.25">
      <c r="B186" s="5" t="s">
        <v>203</v>
      </c>
      <c r="C186" s="58">
        <v>1</v>
      </c>
    </row>
    <row r="187" spans="1:15" hidden="1" x14ac:dyDescent="0.25">
      <c r="B187" s="64" t="s">
        <v>204</v>
      </c>
      <c r="C187" s="65">
        <v>1</v>
      </c>
    </row>
    <row r="188" spans="1:15" ht="17.25" x14ac:dyDescent="0.25">
      <c r="A188" s="61">
        <v>13</v>
      </c>
      <c r="B188" s="70" t="s">
        <v>637</v>
      </c>
      <c r="C188" s="71" t="s">
        <v>514</v>
      </c>
      <c r="D188" s="81">
        <f>Горный!C38</f>
        <v>67.898888888888877</v>
      </c>
      <c r="E188" s="81">
        <f>Горный!D38</f>
        <v>70.462222222222223</v>
      </c>
      <c r="F188" s="81">
        <f>Горный!E38</f>
        <v>69.153035174681435</v>
      </c>
      <c r="G188" s="75">
        <f>Горный!I38</f>
        <v>106.79470823648658</v>
      </c>
      <c r="H188" s="75">
        <f>Горный!J38</f>
        <v>107.61242151705414</v>
      </c>
      <c r="I188" s="75">
        <f>Горный!K38</f>
        <v>107.2142583039456</v>
      </c>
      <c r="J188" s="61"/>
      <c r="K188" s="61"/>
      <c r="L188" s="61"/>
      <c r="M188" s="61"/>
      <c r="N188" s="61"/>
      <c r="O188" s="61"/>
    </row>
    <row r="189" spans="1:15" hidden="1" x14ac:dyDescent="0.25">
      <c r="B189" s="66" t="s">
        <v>515</v>
      </c>
      <c r="C189" s="67">
        <v>1</v>
      </c>
    </row>
    <row r="190" spans="1:15" hidden="1" x14ac:dyDescent="0.25">
      <c r="B190" s="5" t="s">
        <v>516</v>
      </c>
      <c r="C190" s="58">
        <v>1</v>
      </c>
    </row>
    <row r="191" spans="1:15" hidden="1" x14ac:dyDescent="0.25">
      <c r="B191" s="5" t="s">
        <v>483</v>
      </c>
      <c r="C191" s="58">
        <v>0</v>
      </c>
    </row>
    <row r="192" spans="1:15" hidden="1" x14ac:dyDescent="0.25">
      <c r="B192" s="5" t="s">
        <v>517</v>
      </c>
      <c r="C192" s="58">
        <v>1</v>
      </c>
    </row>
    <row r="193" spans="1:15" hidden="1" x14ac:dyDescent="0.25">
      <c r="B193" s="5" t="s">
        <v>518</v>
      </c>
      <c r="C193" s="58">
        <v>0</v>
      </c>
    </row>
    <row r="194" spans="1:15" hidden="1" x14ac:dyDescent="0.25">
      <c r="B194" s="5" t="s">
        <v>519</v>
      </c>
      <c r="C194" s="58">
        <v>1</v>
      </c>
    </row>
    <row r="195" spans="1:15" hidden="1" x14ac:dyDescent="0.25">
      <c r="B195" s="5" t="s">
        <v>520</v>
      </c>
      <c r="C195" s="58">
        <v>1</v>
      </c>
    </row>
    <row r="196" spans="1:15" hidden="1" x14ac:dyDescent="0.25">
      <c r="B196" s="5" t="s">
        <v>521</v>
      </c>
      <c r="C196" s="58">
        <v>0</v>
      </c>
    </row>
    <row r="197" spans="1:15" hidden="1" x14ac:dyDescent="0.25">
      <c r="B197" s="5" t="s">
        <v>522</v>
      </c>
      <c r="C197" s="58">
        <v>0</v>
      </c>
    </row>
    <row r="198" spans="1:15" hidden="1" x14ac:dyDescent="0.25">
      <c r="B198" s="5" t="s">
        <v>88</v>
      </c>
      <c r="C198" s="58">
        <v>1</v>
      </c>
    </row>
    <row r="199" spans="1:15" hidden="1" x14ac:dyDescent="0.25">
      <c r="B199" s="5" t="s">
        <v>189</v>
      </c>
      <c r="C199" s="58">
        <v>0</v>
      </c>
    </row>
    <row r="200" spans="1:15" hidden="1" x14ac:dyDescent="0.25">
      <c r="B200" s="5" t="s">
        <v>523</v>
      </c>
      <c r="C200" s="58">
        <v>1</v>
      </c>
    </row>
    <row r="201" spans="1:15" hidden="1" x14ac:dyDescent="0.25">
      <c r="B201" s="5" t="s">
        <v>524</v>
      </c>
      <c r="C201" s="58">
        <v>0</v>
      </c>
    </row>
    <row r="202" spans="1:15" hidden="1" x14ac:dyDescent="0.25">
      <c r="B202" s="5" t="s">
        <v>112</v>
      </c>
      <c r="C202" s="58">
        <v>0</v>
      </c>
    </row>
    <row r="203" spans="1:15" hidden="1" x14ac:dyDescent="0.25">
      <c r="B203" s="5" t="s">
        <v>525</v>
      </c>
      <c r="C203" s="58">
        <v>1</v>
      </c>
    </row>
    <row r="204" spans="1:15" hidden="1" x14ac:dyDescent="0.25">
      <c r="B204" s="64" t="s">
        <v>526</v>
      </c>
      <c r="C204" s="65">
        <v>1</v>
      </c>
    </row>
    <row r="205" spans="1:15" ht="17.25" x14ac:dyDescent="0.25">
      <c r="A205" s="61">
        <v>14</v>
      </c>
      <c r="B205" s="70" t="s">
        <v>639</v>
      </c>
      <c r="C205" s="71" t="s">
        <v>505</v>
      </c>
      <c r="D205" s="74">
        <f>Жиган!C14</f>
        <v>92</v>
      </c>
      <c r="E205" s="74">
        <f>Жиган!D14</f>
        <v>92</v>
      </c>
      <c r="F205" s="74">
        <f>Жиган!E14</f>
        <v>92</v>
      </c>
      <c r="G205" s="75">
        <f>Жиган!I14</f>
        <v>113.23076923076923</v>
      </c>
      <c r="H205" s="75">
        <f>Жиган!J14</f>
        <v>113.23076923076923</v>
      </c>
      <c r="I205" s="75">
        <f>Жиган!K14</f>
        <v>113.23076923076923</v>
      </c>
      <c r="J205" s="61"/>
      <c r="K205" s="61"/>
      <c r="L205" s="61"/>
      <c r="M205" s="61"/>
      <c r="N205" s="61"/>
      <c r="O205" s="61"/>
    </row>
    <row r="206" spans="1:15" hidden="1" x14ac:dyDescent="0.25">
      <c r="B206" s="66" t="s">
        <v>205</v>
      </c>
      <c r="C206" s="67">
        <v>1</v>
      </c>
    </row>
    <row r="207" spans="1:15" hidden="1" x14ac:dyDescent="0.25">
      <c r="B207" s="5" t="s">
        <v>206</v>
      </c>
      <c r="C207" s="58">
        <v>1</v>
      </c>
    </row>
    <row r="208" spans="1:15" hidden="1" x14ac:dyDescent="0.25">
      <c r="B208" s="5" t="s">
        <v>207</v>
      </c>
      <c r="C208" s="58">
        <v>1</v>
      </c>
    </row>
    <row r="209" spans="1:15" hidden="1" x14ac:dyDescent="0.25">
      <c r="B209" s="64" t="s">
        <v>208</v>
      </c>
      <c r="C209" s="65">
        <v>1</v>
      </c>
    </row>
    <row r="210" spans="1:15" x14ac:dyDescent="0.25">
      <c r="A210" s="61">
        <v>15</v>
      </c>
      <c r="B210" s="70" t="s">
        <v>527</v>
      </c>
      <c r="C210" s="71" t="s">
        <v>528</v>
      </c>
      <c r="D210" s="73">
        <f>Кобяй!C52</f>
        <v>66.959000000000003</v>
      </c>
      <c r="E210" s="73">
        <f>Кобяй!D52</f>
        <v>67.441000000000003</v>
      </c>
      <c r="F210" s="73">
        <f>Кобяй!E52</f>
        <v>67.195336109176623</v>
      </c>
      <c r="G210" s="75">
        <f>Кобяй!I52</f>
        <v>102.18068060430339</v>
      </c>
      <c r="H210" s="75">
        <f>Кобяй!J52</f>
        <v>102.23261903121337</v>
      </c>
      <c r="I210" s="75">
        <f>Кобяй!K52</f>
        <v>102.20623376369076</v>
      </c>
      <c r="J210" s="61"/>
      <c r="K210" s="61"/>
      <c r="L210" s="61"/>
      <c r="M210" s="61"/>
      <c r="N210" s="61"/>
      <c r="O210" s="61"/>
    </row>
    <row r="211" spans="1:15" hidden="1" x14ac:dyDescent="0.25">
      <c r="B211" s="66" t="s">
        <v>209</v>
      </c>
      <c r="C211" s="67">
        <v>1</v>
      </c>
    </row>
    <row r="212" spans="1:15" hidden="1" x14ac:dyDescent="0.25">
      <c r="B212" s="5" t="s">
        <v>74</v>
      </c>
      <c r="C212" s="58">
        <v>0</v>
      </c>
    </row>
    <row r="213" spans="1:15" hidden="1" x14ac:dyDescent="0.25">
      <c r="B213" s="5" t="s">
        <v>210</v>
      </c>
      <c r="C213" s="58">
        <v>0</v>
      </c>
    </row>
    <row r="214" spans="1:15" hidden="1" x14ac:dyDescent="0.25">
      <c r="B214" s="5" t="s">
        <v>211</v>
      </c>
      <c r="C214" s="58">
        <v>1</v>
      </c>
    </row>
    <row r="215" spans="1:15" hidden="1" x14ac:dyDescent="0.25">
      <c r="B215" s="5" t="s">
        <v>212</v>
      </c>
      <c r="C215" s="58">
        <v>0</v>
      </c>
    </row>
    <row r="216" spans="1:15" hidden="1" x14ac:dyDescent="0.25">
      <c r="B216" s="5" t="s">
        <v>213</v>
      </c>
      <c r="C216" s="58">
        <v>0</v>
      </c>
    </row>
    <row r="217" spans="1:15" hidden="1" x14ac:dyDescent="0.25">
      <c r="B217" s="5" t="s">
        <v>214</v>
      </c>
      <c r="C217" s="58">
        <v>1</v>
      </c>
    </row>
    <row r="218" spans="1:15" hidden="1" x14ac:dyDescent="0.25">
      <c r="B218" s="5" t="s">
        <v>215</v>
      </c>
      <c r="C218" s="58">
        <v>1</v>
      </c>
    </row>
    <row r="219" spans="1:15" hidden="1" x14ac:dyDescent="0.25">
      <c r="B219" s="5" t="s">
        <v>216</v>
      </c>
      <c r="C219" s="58">
        <v>1</v>
      </c>
    </row>
    <row r="220" spans="1:15" hidden="1" x14ac:dyDescent="0.25">
      <c r="B220" s="5" t="s">
        <v>217</v>
      </c>
      <c r="C220" s="58">
        <v>0</v>
      </c>
    </row>
    <row r="221" spans="1:15" hidden="1" x14ac:dyDescent="0.25">
      <c r="B221" s="5" t="s">
        <v>218</v>
      </c>
      <c r="C221" s="58">
        <v>0</v>
      </c>
    </row>
    <row r="222" spans="1:15" hidden="1" x14ac:dyDescent="0.25">
      <c r="B222" s="5" t="s">
        <v>219</v>
      </c>
      <c r="C222" s="58">
        <v>1</v>
      </c>
    </row>
    <row r="223" spans="1:15" hidden="1" x14ac:dyDescent="0.25">
      <c r="B223" s="5" t="s">
        <v>220</v>
      </c>
      <c r="C223" s="58">
        <v>0</v>
      </c>
    </row>
    <row r="224" spans="1:15" hidden="1" x14ac:dyDescent="0.25">
      <c r="B224" s="5" t="s">
        <v>221</v>
      </c>
      <c r="C224" s="58">
        <v>1</v>
      </c>
    </row>
    <row r="225" spans="1:15" hidden="1" x14ac:dyDescent="0.25">
      <c r="B225" s="5" t="s">
        <v>222</v>
      </c>
      <c r="C225" s="58">
        <v>0</v>
      </c>
    </row>
    <row r="226" spans="1:15" hidden="1" x14ac:dyDescent="0.25">
      <c r="B226" s="5" t="s">
        <v>184</v>
      </c>
      <c r="C226" s="58">
        <v>0</v>
      </c>
    </row>
    <row r="227" spans="1:15" hidden="1" x14ac:dyDescent="0.25">
      <c r="B227" s="5" t="s">
        <v>223</v>
      </c>
      <c r="C227" s="58">
        <v>1</v>
      </c>
    </row>
    <row r="228" spans="1:15" hidden="1" x14ac:dyDescent="0.25">
      <c r="B228" s="5" t="s">
        <v>224</v>
      </c>
      <c r="C228" s="58">
        <v>0</v>
      </c>
    </row>
    <row r="229" spans="1:15" hidden="1" x14ac:dyDescent="0.25">
      <c r="B229" s="5" t="s">
        <v>225</v>
      </c>
      <c r="C229" s="58">
        <v>0</v>
      </c>
    </row>
    <row r="230" spans="1:15" hidden="1" x14ac:dyDescent="0.25">
      <c r="B230" s="5" t="s">
        <v>226</v>
      </c>
      <c r="C230" s="58">
        <v>1</v>
      </c>
    </row>
    <row r="231" spans="1:15" hidden="1" x14ac:dyDescent="0.25">
      <c r="B231" s="5" t="s">
        <v>34</v>
      </c>
      <c r="C231" s="58">
        <v>0</v>
      </c>
    </row>
    <row r="232" spans="1:15" hidden="1" x14ac:dyDescent="0.25">
      <c r="B232" s="5" t="s">
        <v>227</v>
      </c>
      <c r="C232" s="58">
        <v>1</v>
      </c>
    </row>
    <row r="233" spans="1:15" hidden="1" x14ac:dyDescent="0.25">
      <c r="B233" s="64" t="s">
        <v>228</v>
      </c>
      <c r="C233" s="65">
        <v>1</v>
      </c>
    </row>
    <row r="234" spans="1:15" x14ac:dyDescent="0.25">
      <c r="A234" s="61">
        <v>16</v>
      </c>
      <c r="B234" s="70" t="s">
        <v>529</v>
      </c>
      <c r="C234" s="71" t="s">
        <v>530</v>
      </c>
      <c r="D234" s="74">
        <f>Нюрба!C54</f>
        <v>69.611249999999998</v>
      </c>
      <c r="E234" s="74">
        <f>Нюрба!D54</f>
        <v>72.865624999999994</v>
      </c>
      <c r="F234" s="74">
        <f>Нюрба!E54</f>
        <v>71.148125179491757</v>
      </c>
      <c r="G234" s="75">
        <f>Нюрба!I54</f>
        <v>110.71371769383698</v>
      </c>
      <c r="H234" s="75">
        <f>Нюрба!J54</f>
        <v>115.889662027833</v>
      </c>
      <c r="I234" s="75">
        <f>Нюрба!K54</f>
        <v>113.1580519753348</v>
      </c>
      <c r="J234" s="61"/>
      <c r="K234" s="61"/>
      <c r="L234" s="61"/>
      <c r="M234" s="61"/>
      <c r="N234" s="61"/>
      <c r="O234" s="61"/>
    </row>
    <row r="235" spans="1:15" hidden="1" x14ac:dyDescent="0.25">
      <c r="B235" s="66" t="s">
        <v>229</v>
      </c>
      <c r="C235" s="67">
        <v>1</v>
      </c>
    </row>
    <row r="236" spans="1:15" hidden="1" x14ac:dyDescent="0.25">
      <c r="B236" s="5" t="s">
        <v>230</v>
      </c>
      <c r="C236" s="58">
        <v>1</v>
      </c>
    </row>
    <row r="237" spans="1:15" hidden="1" x14ac:dyDescent="0.25">
      <c r="B237" s="5" t="s">
        <v>147</v>
      </c>
      <c r="C237" s="58">
        <v>0</v>
      </c>
    </row>
    <row r="238" spans="1:15" hidden="1" x14ac:dyDescent="0.25">
      <c r="B238" s="5" t="s">
        <v>231</v>
      </c>
      <c r="C238" s="58">
        <v>1</v>
      </c>
    </row>
    <row r="239" spans="1:15" hidden="1" x14ac:dyDescent="0.25">
      <c r="B239" s="5" t="s">
        <v>88</v>
      </c>
      <c r="C239" s="58">
        <v>1</v>
      </c>
    </row>
    <row r="240" spans="1:15" hidden="1" x14ac:dyDescent="0.25">
      <c r="B240" s="5" t="s">
        <v>232</v>
      </c>
      <c r="C240" s="58">
        <v>0</v>
      </c>
    </row>
    <row r="241" spans="2:3" hidden="1" x14ac:dyDescent="0.25">
      <c r="B241" s="5" t="s">
        <v>85</v>
      </c>
      <c r="C241" s="58">
        <v>1</v>
      </c>
    </row>
    <row r="242" spans="2:3" hidden="1" x14ac:dyDescent="0.25">
      <c r="B242" s="5" t="s">
        <v>233</v>
      </c>
      <c r="C242" s="58">
        <v>1</v>
      </c>
    </row>
    <row r="243" spans="2:3" hidden="1" x14ac:dyDescent="0.25">
      <c r="B243" s="5" t="s">
        <v>234</v>
      </c>
      <c r="C243" s="58">
        <v>1</v>
      </c>
    </row>
    <row r="244" spans="2:3" hidden="1" x14ac:dyDescent="0.25">
      <c r="B244" s="5" t="s">
        <v>235</v>
      </c>
      <c r="C244" s="58">
        <v>0</v>
      </c>
    </row>
    <row r="245" spans="2:3" hidden="1" x14ac:dyDescent="0.25">
      <c r="B245" s="5" t="s">
        <v>236</v>
      </c>
      <c r="C245" s="58">
        <v>1</v>
      </c>
    </row>
    <row r="246" spans="2:3" hidden="1" x14ac:dyDescent="0.25">
      <c r="B246" s="5" t="s">
        <v>237</v>
      </c>
      <c r="C246" s="58">
        <v>1</v>
      </c>
    </row>
    <row r="247" spans="2:3" hidden="1" x14ac:dyDescent="0.25">
      <c r="B247" s="5" t="s">
        <v>238</v>
      </c>
      <c r="C247" s="58">
        <v>1</v>
      </c>
    </row>
    <row r="248" spans="2:3" hidden="1" x14ac:dyDescent="0.25">
      <c r="B248" s="5" t="s">
        <v>239</v>
      </c>
      <c r="C248" s="58">
        <v>1</v>
      </c>
    </row>
    <row r="249" spans="2:3" hidden="1" x14ac:dyDescent="0.25">
      <c r="B249" s="5" t="s">
        <v>76</v>
      </c>
      <c r="C249" s="58">
        <v>1</v>
      </c>
    </row>
    <row r="250" spans="2:3" hidden="1" x14ac:dyDescent="0.25">
      <c r="B250" s="5" t="s">
        <v>240</v>
      </c>
      <c r="C250" s="58">
        <v>1</v>
      </c>
    </row>
    <row r="251" spans="2:3" hidden="1" x14ac:dyDescent="0.25">
      <c r="B251" s="5" t="s">
        <v>241</v>
      </c>
      <c r="C251" s="58">
        <v>1</v>
      </c>
    </row>
    <row r="252" spans="2:3" hidden="1" x14ac:dyDescent="0.25">
      <c r="B252" s="5" t="s">
        <v>242</v>
      </c>
      <c r="C252" s="58">
        <v>1</v>
      </c>
    </row>
    <row r="253" spans="2:3" hidden="1" x14ac:dyDescent="0.25">
      <c r="B253" s="5" t="s">
        <v>243</v>
      </c>
      <c r="C253" s="58">
        <v>1</v>
      </c>
    </row>
    <row r="254" spans="2:3" hidden="1" x14ac:dyDescent="0.25">
      <c r="B254" s="5" t="s">
        <v>244</v>
      </c>
      <c r="C254" s="58">
        <v>1</v>
      </c>
    </row>
    <row r="255" spans="2:3" hidden="1" x14ac:dyDescent="0.25">
      <c r="B255" s="5" t="s">
        <v>226</v>
      </c>
      <c r="C255" s="58">
        <v>1</v>
      </c>
    </row>
    <row r="256" spans="2:3" hidden="1" x14ac:dyDescent="0.25">
      <c r="B256" s="5" t="s">
        <v>245</v>
      </c>
      <c r="C256" s="58">
        <v>1</v>
      </c>
    </row>
    <row r="257" spans="1:15" hidden="1" x14ac:dyDescent="0.25">
      <c r="B257" s="5" t="s">
        <v>246</v>
      </c>
      <c r="C257" s="58">
        <v>0</v>
      </c>
    </row>
    <row r="258" spans="1:15" hidden="1" x14ac:dyDescent="0.25">
      <c r="B258" s="64" t="s">
        <v>247</v>
      </c>
      <c r="C258" s="65">
        <v>1</v>
      </c>
    </row>
    <row r="259" spans="1:15" x14ac:dyDescent="0.25">
      <c r="A259" s="61">
        <v>17</v>
      </c>
      <c r="B259" s="70" t="s">
        <v>531</v>
      </c>
      <c r="C259" s="71" t="s">
        <v>514</v>
      </c>
      <c r="D259" s="74">
        <f>Ленск!C44</f>
        <v>63.891999999999996</v>
      </c>
      <c r="E259" s="74">
        <f>Ленск!D44</f>
        <v>67.772000000000006</v>
      </c>
      <c r="F259" s="74">
        <f>Ленск!E44</f>
        <v>65.759120688320436</v>
      </c>
      <c r="G259" s="75">
        <f>Ленск!I44</f>
        <v>119.52110743904719</v>
      </c>
      <c r="H259" s="75">
        <f>Ленск!J44</f>
        <v>113.74321678321679</v>
      </c>
      <c r="I259" s="75">
        <f>Ленск!K44</f>
        <v>116.76812341358998</v>
      </c>
      <c r="J259" s="74">
        <f>Ленск!C46</f>
        <v>65.435000000000002</v>
      </c>
      <c r="K259" s="74">
        <f>Ленск!D46</f>
        <v>67</v>
      </c>
      <c r="L259" s="74">
        <f>Ленск!E46</f>
        <v>66.208551562438302</v>
      </c>
      <c r="M259" s="75">
        <f>Ленск!I46</f>
        <v>124.04739336492892</v>
      </c>
      <c r="N259" s="75">
        <f>Ленск!J46</f>
        <v>115.51724137931035</v>
      </c>
      <c r="O259" s="75">
        <f>Ленск!K46</f>
        <v>119.82269696784901</v>
      </c>
    </row>
    <row r="260" spans="1:15" hidden="1" x14ac:dyDescent="0.25">
      <c r="B260" s="66" t="s">
        <v>248</v>
      </c>
      <c r="C260" s="67">
        <v>1</v>
      </c>
    </row>
    <row r="261" spans="1:15" hidden="1" x14ac:dyDescent="0.25">
      <c r="B261" s="5" t="s">
        <v>249</v>
      </c>
      <c r="C261" s="58">
        <v>1</v>
      </c>
    </row>
    <row r="262" spans="1:15" hidden="1" x14ac:dyDescent="0.25">
      <c r="B262" s="5" t="s">
        <v>250</v>
      </c>
      <c r="C262" s="58">
        <v>1</v>
      </c>
    </row>
    <row r="263" spans="1:15" hidden="1" x14ac:dyDescent="0.25">
      <c r="B263" s="5" t="s">
        <v>251</v>
      </c>
      <c r="C263" s="58">
        <v>0</v>
      </c>
    </row>
    <row r="264" spans="1:15" hidden="1" x14ac:dyDescent="0.25">
      <c r="B264" s="5" t="s">
        <v>252</v>
      </c>
      <c r="C264" s="58">
        <v>1</v>
      </c>
    </row>
    <row r="265" spans="1:15" hidden="1" x14ac:dyDescent="0.25">
      <c r="B265" s="5" t="s">
        <v>253</v>
      </c>
      <c r="C265" s="58">
        <v>1</v>
      </c>
    </row>
    <row r="266" spans="1:15" hidden="1" x14ac:dyDescent="0.25">
      <c r="B266" s="5" t="s">
        <v>254</v>
      </c>
      <c r="C266" s="58">
        <v>1</v>
      </c>
    </row>
    <row r="267" spans="1:15" hidden="1" x14ac:dyDescent="0.25">
      <c r="B267" s="5" t="s">
        <v>255</v>
      </c>
      <c r="C267" s="58">
        <v>1</v>
      </c>
    </row>
    <row r="268" spans="1:15" hidden="1" x14ac:dyDescent="0.25">
      <c r="B268" s="5" t="s">
        <v>256</v>
      </c>
      <c r="C268" s="58">
        <v>1</v>
      </c>
    </row>
    <row r="269" spans="1:15" hidden="1" x14ac:dyDescent="0.25">
      <c r="B269" s="5" t="s">
        <v>257</v>
      </c>
      <c r="C269" s="58">
        <v>0</v>
      </c>
    </row>
    <row r="270" spans="1:15" hidden="1" x14ac:dyDescent="0.25">
      <c r="B270" s="5" t="s">
        <v>258</v>
      </c>
      <c r="C270" s="58">
        <v>0</v>
      </c>
    </row>
    <row r="271" spans="1:15" hidden="1" x14ac:dyDescent="0.25">
      <c r="B271" s="5" t="s">
        <v>259</v>
      </c>
      <c r="C271" s="58">
        <v>0</v>
      </c>
    </row>
    <row r="272" spans="1:15" hidden="1" x14ac:dyDescent="0.25">
      <c r="B272" s="5" t="s">
        <v>260</v>
      </c>
      <c r="C272" s="58">
        <v>1</v>
      </c>
    </row>
    <row r="273" spans="1:15" hidden="1" x14ac:dyDescent="0.25">
      <c r="B273" s="5" t="s">
        <v>215</v>
      </c>
      <c r="C273" s="58">
        <v>0</v>
      </c>
    </row>
    <row r="274" spans="1:15" hidden="1" x14ac:dyDescent="0.25">
      <c r="B274" s="5" t="s">
        <v>261</v>
      </c>
      <c r="C274" s="58">
        <v>0</v>
      </c>
    </row>
    <row r="275" spans="1:15" hidden="1" x14ac:dyDescent="0.25">
      <c r="B275" s="5" t="s">
        <v>159</v>
      </c>
      <c r="C275" s="58">
        <v>0</v>
      </c>
    </row>
    <row r="276" spans="1:15" hidden="1" x14ac:dyDescent="0.25">
      <c r="B276" s="5" t="s">
        <v>262</v>
      </c>
      <c r="C276" s="58">
        <v>0</v>
      </c>
    </row>
    <row r="277" spans="1:15" hidden="1" x14ac:dyDescent="0.25">
      <c r="B277" s="5" t="s">
        <v>263</v>
      </c>
      <c r="C277" s="58">
        <v>0</v>
      </c>
    </row>
    <row r="278" spans="1:15" hidden="1" x14ac:dyDescent="0.25">
      <c r="B278" s="64" t="s">
        <v>264</v>
      </c>
      <c r="C278" s="65">
        <v>0</v>
      </c>
    </row>
    <row r="279" spans="1:15" ht="17.25" x14ac:dyDescent="0.25">
      <c r="A279" s="61">
        <v>18</v>
      </c>
      <c r="B279" s="70" t="s">
        <v>640</v>
      </c>
      <c r="C279" s="71" t="s">
        <v>532</v>
      </c>
      <c r="D279" s="74">
        <f>МегиноКанг!C78</f>
        <v>97.888888888888886</v>
      </c>
      <c r="E279" s="74">
        <f>МегиноКанг!D78</f>
        <v>105.66666666666667</v>
      </c>
      <c r="F279" s="74">
        <f>МегиноКанг!E78</f>
        <v>101.70224593922133</v>
      </c>
      <c r="G279" s="75">
        <f>МегиноКанг!I78</f>
        <v>120.89193825042881</v>
      </c>
      <c r="H279" s="75">
        <f>МегиноКанг!J78</f>
        <v>110.06944444444444</v>
      </c>
      <c r="I279" s="75">
        <f>МегиноКанг!K78</f>
        <v>115.35252966998604</v>
      </c>
      <c r="J279" s="61"/>
      <c r="K279" s="61"/>
      <c r="L279" s="61"/>
      <c r="M279" s="75"/>
      <c r="N279" s="75"/>
      <c r="O279" s="75"/>
    </row>
    <row r="280" spans="1:15" hidden="1" x14ac:dyDescent="0.25">
      <c r="B280" s="66" t="s">
        <v>287</v>
      </c>
      <c r="C280" s="67">
        <v>1</v>
      </c>
    </row>
    <row r="281" spans="1:15" hidden="1" x14ac:dyDescent="0.25">
      <c r="B281" s="5" t="s">
        <v>288</v>
      </c>
      <c r="C281" s="58">
        <v>1</v>
      </c>
    </row>
    <row r="282" spans="1:15" hidden="1" x14ac:dyDescent="0.25">
      <c r="B282" s="5" t="s">
        <v>289</v>
      </c>
      <c r="C282" s="58">
        <v>1</v>
      </c>
    </row>
    <row r="283" spans="1:15" hidden="1" x14ac:dyDescent="0.25">
      <c r="B283" s="5" t="s">
        <v>290</v>
      </c>
      <c r="C283" s="58">
        <v>1</v>
      </c>
    </row>
    <row r="284" spans="1:15" hidden="1" x14ac:dyDescent="0.25">
      <c r="B284" s="5" t="s">
        <v>291</v>
      </c>
      <c r="C284" s="58">
        <v>1</v>
      </c>
    </row>
    <row r="285" spans="1:15" hidden="1" x14ac:dyDescent="0.25">
      <c r="B285" s="5" t="s">
        <v>292</v>
      </c>
      <c r="C285" s="58">
        <v>1</v>
      </c>
    </row>
    <row r="286" spans="1:15" hidden="1" x14ac:dyDescent="0.25">
      <c r="B286" s="5" t="s">
        <v>293</v>
      </c>
      <c r="C286" s="58">
        <v>1</v>
      </c>
    </row>
    <row r="287" spans="1:15" hidden="1" x14ac:dyDescent="0.25">
      <c r="B287" s="5" t="s">
        <v>294</v>
      </c>
      <c r="C287" s="58">
        <v>1</v>
      </c>
    </row>
    <row r="288" spans="1:15" hidden="1" x14ac:dyDescent="0.25">
      <c r="B288" s="5" t="s">
        <v>295</v>
      </c>
      <c r="C288" s="58">
        <v>1</v>
      </c>
    </row>
    <row r="289" spans="2:3" hidden="1" x14ac:dyDescent="0.25">
      <c r="B289" s="5" t="s">
        <v>296</v>
      </c>
      <c r="C289" s="58">
        <v>1</v>
      </c>
    </row>
    <row r="290" spans="2:3" hidden="1" x14ac:dyDescent="0.25">
      <c r="B290" s="5" t="s">
        <v>270</v>
      </c>
      <c r="C290" s="58">
        <v>1</v>
      </c>
    </row>
    <row r="291" spans="2:3" hidden="1" x14ac:dyDescent="0.25">
      <c r="B291" s="5" t="s">
        <v>297</v>
      </c>
      <c r="C291" s="58">
        <v>1</v>
      </c>
    </row>
    <row r="292" spans="2:3" hidden="1" x14ac:dyDescent="0.25">
      <c r="B292" s="5" t="s">
        <v>298</v>
      </c>
      <c r="C292" s="58">
        <v>1</v>
      </c>
    </row>
    <row r="293" spans="2:3" hidden="1" x14ac:dyDescent="0.25">
      <c r="B293" s="5" t="s">
        <v>299</v>
      </c>
      <c r="C293" s="58">
        <v>1</v>
      </c>
    </row>
    <row r="294" spans="2:3" hidden="1" x14ac:dyDescent="0.25">
      <c r="B294" s="5" t="s">
        <v>300</v>
      </c>
      <c r="C294" s="58">
        <v>1</v>
      </c>
    </row>
    <row r="295" spans="2:3" hidden="1" x14ac:dyDescent="0.25">
      <c r="B295" s="5" t="s">
        <v>301</v>
      </c>
      <c r="C295" s="58">
        <v>1</v>
      </c>
    </row>
    <row r="296" spans="2:3" hidden="1" x14ac:dyDescent="0.25">
      <c r="B296" s="5" t="s">
        <v>302</v>
      </c>
      <c r="C296" s="58">
        <v>1</v>
      </c>
    </row>
    <row r="297" spans="2:3" hidden="1" x14ac:dyDescent="0.25">
      <c r="B297" s="5" t="s">
        <v>303</v>
      </c>
      <c r="C297" s="58">
        <v>1</v>
      </c>
    </row>
    <row r="298" spans="2:3" hidden="1" x14ac:dyDescent="0.25">
      <c r="B298" s="5" t="s">
        <v>304</v>
      </c>
      <c r="C298" s="58">
        <v>1</v>
      </c>
    </row>
    <row r="299" spans="2:3" hidden="1" x14ac:dyDescent="0.25">
      <c r="B299" s="5" t="s">
        <v>305</v>
      </c>
      <c r="C299" s="58">
        <v>1</v>
      </c>
    </row>
    <row r="300" spans="2:3" hidden="1" x14ac:dyDescent="0.25">
      <c r="B300" s="5" t="s">
        <v>303</v>
      </c>
      <c r="C300" s="58">
        <v>1</v>
      </c>
    </row>
    <row r="301" spans="2:3" hidden="1" x14ac:dyDescent="0.25">
      <c r="B301" s="5" t="s">
        <v>306</v>
      </c>
      <c r="C301" s="58">
        <v>1</v>
      </c>
    </row>
    <row r="302" spans="2:3" hidden="1" x14ac:dyDescent="0.25">
      <c r="B302" s="5" t="s">
        <v>307</v>
      </c>
      <c r="C302" s="58">
        <v>1</v>
      </c>
    </row>
    <row r="303" spans="2:3" hidden="1" x14ac:dyDescent="0.25">
      <c r="B303" s="5" t="s">
        <v>308</v>
      </c>
      <c r="C303" s="58">
        <v>1</v>
      </c>
    </row>
    <row r="304" spans="2:3" hidden="1" x14ac:dyDescent="0.25">
      <c r="B304" s="5" t="s">
        <v>309</v>
      </c>
      <c r="C304" s="58">
        <v>1</v>
      </c>
    </row>
    <row r="305" spans="1:15" hidden="1" x14ac:dyDescent="0.25">
      <c r="B305" s="5" t="s">
        <v>129</v>
      </c>
      <c r="C305" s="58">
        <v>1</v>
      </c>
    </row>
    <row r="306" spans="1:15" hidden="1" x14ac:dyDescent="0.25">
      <c r="B306" s="5" t="s">
        <v>310</v>
      </c>
      <c r="C306" s="58">
        <v>1</v>
      </c>
    </row>
    <row r="307" spans="1:15" hidden="1" x14ac:dyDescent="0.25">
      <c r="B307" s="5" t="s">
        <v>311</v>
      </c>
      <c r="C307" s="58">
        <v>1</v>
      </c>
    </row>
    <row r="308" spans="1:15" hidden="1" x14ac:dyDescent="0.25">
      <c r="B308" s="5" t="s">
        <v>37</v>
      </c>
      <c r="C308" s="58">
        <v>1</v>
      </c>
    </row>
    <row r="309" spans="1:15" hidden="1" x14ac:dyDescent="0.25">
      <c r="B309" s="5" t="s">
        <v>312</v>
      </c>
      <c r="C309" s="58">
        <v>1</v>
      </c>
    </row>
    <row r="310" spans="1:15" hidden="1" x14ac:dyDescent="0.25">
      <c r="B310" s="5" t="s">
        <v>313</v>
      </c>
      <c r="C310" s="58">
        <v>1</v>
      </c>
    </row>
    <row r="311" spans="1:15" hidden="1" x14ac:dyDescent="0.25">
      <c r="B311" s="5" t="s">
        <v>314</v>
      </c>
      <c r="C311" s="58">
        <v>1</v>
      </c>
    </row>
    <row r="312" spans="1:15" hidden="1" x14ac:dyDescent="0.25">
      <c r="B312" s="5" t="s">
        <v>315</v>
      </c>
      <c r="C312" s="58">
        <v>1</v>
      </c>
    </row>
    <row r="313" spans="1:15" hidden="1" x14ac:dyDescent="0.25">
      <c r="B313" s="5" t="s">
        <v>316</v>
      </c>
      <c r="C313" s="58">
        <v>1</v>
      </c>
    </row>
    <row r="314" spans="1:15" hidden="1" x14ac:dyDescent="0.25">
      <c r="B314" s="5" t="s">
        <v>317</v>
      </c>
      <c r="C314" s="58">
        <v>1</v>
      </c>
    </row>
    <row r="315" spans="1:15" hidden="1" x14ac:dyDescent="0.25">
      <c r="B315" s="64" t="s">
        <v>318</v>
      </c>
      <c r="C315" s="65">
        <v>1</v>
      </c>
    </row>
    <row r="316" spans="1:15" ht="17.25" x14ac:dyDescent="0.25">
      <c r="A316" s="61">
        <v>19</v>
      </c>
      <c r="B316" s="70" t="s">
        <v>641</v>
      </c>
      <c r="C316" s="71" t="s">
        <v>514</v>
      </c>
      <c r="D316" s="74">
        <f>Мирный!C34</f>
        <v>77.641111111111115</v>
      </c>
      <c r="E316" s="74">
        <f>Мирный!D34</f>
        <v>95.692222222222227</v>
      </c>
      <c r="F316" s="74">
        <f>Мирный!E34</f>
        <v>85.692351332528901</v>
      </c>
      <c r="G316" s="75">
        <f>Мирный!I34</f>
        <v>104.8417104276069</v>
      </c>
      <c r="H316" s="75">
        <f>Мирный!J34</f>
        <v>118.49614749587234</v>
      </c>
      <c r="I316" s="75">
        <f>Мирный!K34</f>
        <v>110.91432145162781</v>
      </c>
      <c r="J316" s="61"/>
      <c r="K316" s="61"/>
      <c r="L316" s="61"/>
      <c r="M316" s="75"/>
      <c r="N316" s="75"/>
      <c r="O316" s="75"/>
    </row>
    <row r="317" spans="1:15" hidden="1" x14ac:dyDescent="0.25">
      <c r="B317" s="66" t="s">
        <v>533</v>
      </c>
      <c r="C317" s="67">
        <v>1</v>
      </c>
    </row>
    <row r="318" spans="1:15" hidden="1" x14ac:dyDescent="0.25">
      <c r="B318" s="5" t="s">
        <v>534</v>
      </c>
      <c r="C318" s="58">
        <v>1</v>
      </c>
    </row>
    <row r="319" spans="1:15" hidden="1" x14ac:dyDescent="0.25">
      <c r="B319" s="5" t="s">
        <v>535</v>
      </c>
      <c r="C319" s="58">
        <v>0</v>
      </c>
    </row>
    <row r="320" spans="1:15" hidden="1" x14ac:dyDescent="0.25">
      <c r="B320" s="5" t="s">
        <v>536</v>
      </c>
      <c r="C320" s="58">
        <v>1</v>
      </c>
    </row>
    <row r="321" spans="1:15" hidden="1" x14ac:dyDescent="0.25">
      <c r="B321" s="5" t="s">
        <v>537</v>
      </c>
      <c r="C321" s="58">
        <v>0</v>
      </c>
    </row>
    <row r="322" spans="1:15" hidden="1" x14ac:dyDescent="0.25">
      <c r="B322" s="5" t="s">
        <v>538</v>
      </c>
      <c r="C322" s="58">
        <v>1</v>
      </c>
    </row>
    <row r="323" spans="1:15" hidden="1" x14ac:dyDescent="0.25">
      <c r="B323" s="5" t="s">
        <v>367</v>
      </c>
      <c r="C323" s="58">
        <v>0</v>
      </c>
    </row>
    <row r="324" spans="1:15" hidden="1" x14ac:dyDescent="0.25">
      <c r="B324" s="5" t="s">
        <v>456</v>
      </c>
      <c r="C324" s="58">
        <v>0</v>
      </c>
    </row>
    <row r="325" spans="1:15" hidden="1" x14ac:dyDescent="0.25">
      <c r="B325" s="5" t="s">
        <v>539</v>
      </c>
      <c r="C325" s="58">
        <v>1</v>
      </c>
    </row>
    <row r="326" spans="1:15" hidden="1" x14ac:dyDescent="0.25">
      <c r="B326" s="5" t="s">
        <v>540</v>
      </c>
      <c r="C326" s="58">
        <v>1</v>
      </c>
    </row>
    <row r="327" spans="1:15" hidden="1" x14ac:dyDescent="0.25">
      <c r="B327" s="5" t="s">
        <v>541</v>
      </c>
      <c r="C327" s="58">
        <v>1</v>
      </c>
    </row>
    <row r="328" spans="1:15" hidden="1" x14ac:dyDescent="0.25">
      <c r="B328" s="5" t="s">
        <v>542</v>
      </c>
      <c r="C328" s="58">
        <v>1</v>
      </c>
    </row>
    <row r="329" spans="1:15" hidden="1" x14ac:dyDescent="0.25">
      <c r="B329" s="5" t="s">
        <v>184</v>
      </c>
      <c r="C329" s="58">
        <v>1</v>
      </c>
    </row>
    <row r="330" spans="1:15" hidden="1" x14ac:dyDescent="0.25">
      <c r="B330" s="64" t="s">
        <v>543</v>
      </c>
      <c r="C330" s="65">
        <v>0</v>
      </c>
    </row>
    <row r="331" spans="1:15" ht="17.25" x14ac:dyDescent="0.25">
      <c r="A331" s="61">
        <v>20</v>
      </c>
      <c r="B331" s="70" t="s">
        <v>642</v>
      </c>
      <c r="C331" s="71" t="s">
        <v>544</v>
      </c>
      <c r="D331" s="74">
        <f>Момский!C20</f>
        <v>87.5</v>
      </c>
      <c r="E331" s="74">
        <f>Момский!D20</f>
        <v>87.5</v>
      </c>
      <c r="F331" s="74">
        <f>Момский!E20</f>
        <v>87.5</v>
      </c>
      <c r="G331" s="75">
        <f>Момский!I20</f>
        <v>100</v>
      </c>
      <c r="H331" s="75">
        <f>Момский!J20</f>
        <v>100</v>
      </c>
      <c r="I331" s="75">
        <f>Момский!K20</f>
        <v>100</v>
      </c>
      <c r="J331" s="61"/>
      <c r="K331" s="61"/>
      <c r="L331" s="61"/>
      <c r="M331" s="75"/>
      <c r="N331" s="75"/>
      <c r="O331" s="75"/>
    </row>
    <row r="332" spans="1:15" hidden="1" x14ac:dyDescent="0.25">
      <c r="B332" s="66" t="s">
        <v>545</v>
      </c>
      <c r="C332" s="67">
        <v>1</v>
      </c>
    </row>
    <row r="333" spans="1:15" hidden="1" x14ac:dyDescent="0.25">
      <c r="B333" s="5" t="s">
        <v>546</v>
      </c>
      <c r="C333" s="58">
        <v>1</v>
      </c>
    </row>
    <row r="334" spans="1:15" hidden="1" x14ac:dyDescent="0.25">
      <c r="B334" s="5" t="s">
        <v>547</v>
      </c>
      <c r="C334" s="58">
        <v>1</v>
      </c>
    </row>
    <row r="335" spans="1:15" hidden="1" x14ac:dyDescent="0.25">
      <c r="B335" s="5" t="s">
        <v>548</v>
      </c>
      <c r="C335" s="58">
        <v>1</v>
      </c>
    </row>
    <row r="336" spans="1:15" hidden="1" x14ac:dyDescent="0.25">
      <c r="B336" s="5" t="s">
        <v>549</v>
      </c>
      <c r="C336" s="58">
        <v>1</v>
      </c>
    </row>
    <row r="337" spans="1:15" hidden="1" x14ac:dyDescent="0.25">
      <c r="B337" s="5" t="s">
        <v>550</v>
      </c>
      <c r="C337" s="58">
        <v>1</v>
      </c>
    </row>
    <row r="338" spans="1:15" hidden="1" x14ac:dyDescent="0.25">
      <c r="B338" s="64" t="s">
        <v>551</v>
      </c>
      <c r="C338" s="65">
        <v>1</v>
      </c>
    </row>
    <row r="339" spans="1:15" x14ac:dyDescent="0.25">
      <c r="A339" s="61">
        <v>21</v>
      </c>
      <c r="B339" s="70" t="s">
        <v>552</v>
      </c>
      <c r="C339" s="71" t="s">
        <v>497</v>
      </c>
      <c r="D339" s="74">
        <f>Намск!C54</f>
        <v>65.973333333333329</v>
      </c>
      <c r="E339" s="74">
        <f>Намск!D54</f>
        <v>68.326666666666668</v>
      </c>
      <c r="F339" s="74">
        <f>Намск!E54</f>
        <v>67.10951030536998</v>
      </c>
      <c r="G339" s="75">
        <f>Намск!I54</f>
        <v>122.13749879471602</v>
      </c>
      <c r="H339" s="75">
        <f>Намск!J54</f>
        <v>123.28465369796071</v>
      </c>
      <c r="I339" s="75">
        <f>Намск!K54</f>
        <v>122.66688380632212</v>
      </c>
      <c r="J339" s="61"/>
      <c r="K339" s="61"/>
      <c r="L339" s="61"/>
      <c r="M339" s="75"/>
      <c r="N339" s="75"/>
      <c r="O339" s="75"/>
    </row>
    <row r="340" spans="1:15" hidden="1" x14ac:dyDescent="0.25">
      <c r="B340" s="66" t="s">
        <v>265</v>
      </c>
      <c r="C340" s="67">
        <v>1</v>
      </c>
    </row>
    <row r="341" spans="1:15" hidden="1" x14ac:dyDescent="0.25">
      <c r="B341" s="5" t="s">
        <v>266</v>
      </c>
      <c r="C341" s="58">
        <v>1</v>
      </c>
    </row>
    <row r="342" spans="1:15" hidden="1" x14ac:dyDescent="0.25">
      <c r="B342" s="5" t="s">
        <v>267</v>
      </c>
      <c r="C342" s="58">
        <v>1</v>
      </c>
    </row>
    <row r="343" spans="1:15" hidden="1" x14ac:dyDescent="0.25">
      <c r="B343" s="5" t="s">
        <v>268</v>
      </c>
      <c r="C343" s="58">
        <v>0</v>
      </c>
    </row>
    <row r="344" spans="1:15" hidden="1" x14ac:dyDescent="0.25">
      <c r="B344" s="5" t="s">
        <v>112</v>
      </c>
      <c r="C344" s="58">
        <v>1</v>
      </c>
    </row>
    <row r="345" spans="1:15" hidden="1" x14ac:dyDescent="0.25">
      <c r="B345" s="5" t="s">
        <v>269</v>
      </c>
      <c r="C345" s="58">
        <v>1</v>
      </c>
    </row>
    <row r="346" spans="1:15" hidden="1" x14ac:dyDescent="0.25">
      <c r="B346" s="5" t="s">
        <v>270</v>
      </c>
      <c r="C346" s="58">
        <v>1</v>
      </c>
    </row>
    <row r="347" spans="1:15" hidden="1" x14ac:dyDescent="0.25">
      <c r="B347" s="5" t="s">
        <v>271</v>
      </c>
      <c r="C347" s="58">
        <v>0</v>
      </c>
    </row>
    <row r="348" spans="1:15" hidden="1" x14ac:dyDescent="0.25">
      <c r="B348" s="5" t="s">
        <v>272</v>
      </c>
      <c r="C348" s="58">
        <v>1</v>
      </c>
    </row>
    <row r="349" spans="1:15" hidden="1" x14ac:dyDescent="0.25">
      <c r="B349" s="5" t="s">
        <v>273</v>
      </c>
      <c r="C349" s="58">
        <v>1</v>
      </c>
    </row>
    <row r="350" spans="1:15" hidden="1" x14ac:dyDescent="0.25">
      <c r="B350" s="5" t="s">
        <v>274</v>
      </c>
      <c r="C350" s="58">
        <v>0</v>
      </c>
    </row>
    <row r="351" spans="1:15" hidden="1" x14ac:dyDescent="0.25">
      <c r="B351" s="5" t="s">
        <v>275</v>
      </c>
      <c r="C351" s="58">
        <v>1</v>
      </c>
    </row>
    <row r="352" spans="1:15" hidden="1" x14ac:dyDescent="0.25">
      <c r="B352" s="5" t="s">
        <v>276</v>
      </c>
      <c r="C352" s="58">
        <v>0</v>
      </c>
    </row>
    <row r="353" spans="1:15" hidden="1" x14ac:dyDescent="0.25">
      <c r="B353" s="5" t="s">
        <v>277</v>
      </c>
      <c r="C353" s="58">
        <v>1</v>
      </c>
    </row>
    <row r="354" spans="1:15" hidden="1" x14ac:dyDescent="0.25">
      <c r="B354" s="5" t="s">
        <v>278</v>
      </c>
      <c r="C354" s="58">
        <v>1</v>
      </c>
    </row>
    <row r="355" spans="1:15" hidden="1" x14ac:dyDescent="0.25">
      <c r="B355" s="5" t="s">
        <v>279</v>
      </c>
      <c r="C355" s="58">
        <v>1</v>
      </c>
    </row>
    <row r="356" spans="1:15" hidden="1" x14ac:dyDescent="0.25">
      <c r="B356" s="5" t="s">
        <v>280</v>
      </c>
      <c r="C356" s="58">
        <v>0</v>
      </c>
    </row>
    <row r="357" spans="1:15" hidden="1" x14ac:dyDescent="0.25">
      <c r="B357" s="5" t="s">
        <v>166</v>
      </c>
      <c r="C357" s="58">
        <v>1</v>
      </c>
    </row>
    <row r="358" spans="1:15" hidden="1" x14ac:dyDescent="0.25">
      <c r="B358" s="5" t="s">
        <v>281</v>
      </c>
      <c r="C358" s="58">
        <v>1</v>
      </c>
    </row>
    <row r="359" spans="1:15" hidden="1" x14ac:dyDescent="0.25">
      <c r="B359" s="5" t="s">
        <v>282</v>
      </c>
      <c r="C359" s="58">
        <v>1</v>
      </c>
    </row>
    <row r="360" spans="1:15" hidden="1" x14ac:dyDescent="0.25">
      <c r="B360" s="5" t="s">
        <v>283</v>
      </c>
      <c r="C360" s="58">
        <v>0</v>
      </c>
    </row>
    <row r="361" spans="1:15" hidden="1" x14ac:dyDescent="0.25">
      <c r="B361" s="5" t="s">
        <v>284</v>
      </c>
      <c r="C361" s="58">
        <v>0</v>
      </c>
    </row>
    <row r="362" spans="1:15" hidden="1" x14ac:dyDescent="0.25">
      <c r="B362" s="5" t="s">
        <v>285</v>
      </c>
      <c r="C362" s="58">
        <v>0</v>
      </c>
    </row>
    <row r="363" spans="1:15" hidden="1" x14ac:dyDescent="0.25">
      <c r="B363" s="64" t="s">
        <v>286</v>
      </c>
      <c r="C363" s="65">
        <v>0</v>
      </c>
    </row>
    <row r="364" spans="1:15" x14ac:dyDescent="0.25">
      <c r="A364" s="61">
        <v>22</v>
      </c>
      <c r="B364" s="70" t="s">
        <v>553</v>
      </c>
      <c r="C364" s="71" t="s">
        <v>505</v>
      </c>
      <c r="D364" s="74">
        <f>Нижнеколымский!C30</f>
        <v>114.495</v>
      </c>
      <c r="E364" s="74">
        <f>Нижнеколымский!D30</f>
        <v>114.495</v>
      </c>
      <c r="F364" s="74">
        <f>Нижнеколымский!E30</f>
        <v>114.495</v>
      </c>
      <c r="G364" s="75">
        <f>Нижнеколымский!I30</f>
        <v>100</v>
      </c>
      <c r="H364" s="75">
        <f>Нижнеколымский!J30</f>
        <v>100</v>
      </c>
      <c r="I364" s="75">
        <f>Нижнеколымский!K30</f>
        <v>100</v>
      </c>
      <c r="J364" s="61"/>
      <c r="K364" s="61"/>
      <c r="L364" s="61"/>
      <c r="M364" s="75"/>
      <c r="N364" s="75"/>
      <c r="O364" s="75"/>
    </row>
    <row r="365" spans="1:15" hidden="1" x14ac:dyDescent="0.25">
      <c r="B365" s="66" t="s">
        <v>554</v>
      </c>
      <c r="C365" s="67">
        <v>1</v>
      </c>
    </row>
    <row r="366" spans="1:15" hidden="1" x14ac:dyDescent="0.25">
      <c r="B366" s="5" t="s">
        <v>555</v>
      </c>
      <c r="C366" s="58">
        <v>1</v>
      </c>
    </row>
    <row r="367" spans="1:15" hidden="1" x14ac:dyDescent="0.25">
      <c r="B367" s="5" t="s">
        <v>556</v>
      </c>
      <c r="C367" s="58">
        <v>1</v>
      </c>
    </row>
    <row r="368" spans="1:15" hidden="1" x14ac:dyDescent="0.25">
      <c r="B368" s="5" t="s">
        <v>557</v>
      </c>
      <c r="C368" s="58">
        <v>0</v>
      </c>
    </row>
    <row r="369" spans="1:15" hidden="1" x14ac:dyDescent="0.25">
      <c r="B369" s="5" t="s">
        <v>558</v>
      </c>
      <c r="C369" s="58">
        <v>0</v>
      </c>
    </row>
    <row r="370" spans="1:15" hidden="1" x14ac:dyDescent="0.25">
      <c r="B370" s="5" t="s">
        <v>559</v>
      </c>
      <c r="C370" s="58">
        <v>0</v>
      </c>
    </row>
    <row r="371" spans="1:15" hidden="1" x14ac:dyDescent="0.25">
      <c r="B371" s="5" t="s">
        <v>560</v>
      </c>
      <c r="C371" s="58">
        <v>0</v>
      </c>
    </row>
    <row r="372" spans="1:15" hidden="1" x14ac:dyDescent="0.25">
      <c r="B372" s="5" t="s">
        <v>561</v>
      </c>
      <c r="C372" s="58">
        <v>0</v>
      </c>
    </row>
    <row r="373" spans="1:15" hidden="1" x14ac:dyDescent="0.25">
      <c r="B373" s="5" t="s">
        <v>562</v>
      </c>
      <c r="C373" s="58">
        <v>0</v>
      </c>
    </row>
    <row r="374" spans="1:15" hidden="1" x14ac:dyDescent="0.25">
      <c r="B374" s="5" t="s">
        <v>563</v>
      </c>
      <c r="C374" s="58">
        <v>0</v>
      </c>
    </row>
    <row r="375" spans="1:15" hidden="1" x14ac:dyDescent="0.25">
      <c r="B375" s="5" t="s">
        <v>564</v>
      </c>
      <c r="C375" s="58">
        <v>0</v>
      </c>
    </row>
    <row r="376" spans="1:15" hidden="1" x14ac:dyDescent="0.25">
      <c r="B376" s="64" t="s">
        <v>565</v>
      </c>
      <c r="C376" s="65">
        <v>1</v>
      </c>
    </row>
    <row r="377" spans="1:15" x14ac:dyDescent="0.25">
      <c r="A377" s="61">
        <v>23</v>
      </c>
      <c r="B377" s="70" t="s">
        <v>566</v>
      </c>
      <c r="C377" s="71" t="s">
        <v>544</v>
      </c>
      <c r="D377" s="74">
        <f>Оймякон!C36</f>
        <v>75.787142857142854</v>
      </c>
      <c r="E377" s="74">
        <f>Оймякон!D36</f>
        <v>76.805714285714302</v>
      </c>
      <c r="F377" s="74">
        <f>Оймякон!E36</f>
        <v>76.286091359106351</v>
      </c>
      <c r="G377" s="75">
        <f>Оймякон!I36</f>
        <v>89.566274417112652</v>
      </c>
      <c r="H377" s="75">
        <f>Оймякон!J36</f>
        <v>79.378718755075226</v>
      </c>
      <c r="I377" s="75">
        <f>Оймякон!K36</f>
        <v>84.983428778367468</v>
      </c>
      <c r="J377" s="61"/>
      <c r="K377" s="61"/>
      <c r="L377" s="61"/>
      <c r="M377" s="75"/>
      <c r="N377" s="75"/>
      <c r="O377" s="75"/>
    </row>
    <row r="378" spans="1:15" hidden="1" x14ac:dyDescent="0.25">
      <c r="B378" s="66" t="s">
        <v>567</v>
      </c>
      <c r="C378" s="67">
        <v>1</v>
      </c>
    </row>
    <row r="379" spans="1:15" hidden="1" x14ac:dyDescent="0.25">
      <c r="B379" s="5" t="s">
        <v>568</v>
      </c>
      <c r="C379" s="58">
        <v>1</v>
      </c>
    </row>
    <row r="380" spans="1:15" hidden="1" x14ac:dyDescent="0.25">
      <c r="B380" s="5" t="s">
        <v>569</v>
      </c>
      <c r="C380" s="58">
        <v>0</v>
      </c>
    </row>
    <row r="381" spans="1:15" hidden="1" x14ac:dyDescent="0.25">
      <c r="B381" s="5" t="s">
        <v>570</v>
      </c>
      <c r="C381" s="58">
        <v>1</v>
      </c>
    </row>
    <row r="382" spans="1:15" hidden="1" x14ac:dyDescent="0.25">
      <c r="B382" s="5" t="s">
        <v>571</v>
      </c>
      <c r="C382" s="58">
        <v>0</v>
      </c>
    </row>
    <row r="383" spans="1:15" hidden="1" x14ac:dyDescent="0.25">
      <c r="B383" s="5" t="s">
        <v>572</v>
      </c>
      <c r="C383" s="58">
        <v>0</v>
      </c>
    </row>
    <row r="384" spans="1:15" hidden="1" x14ac:dyDescent="0.25">
      <c r="B384" s="5" t="s">
        <v>37</v>
      </c>
      <c r="C384" s="58">
        <v>1</v>
      </c>
    </row>
    <row r="385" spans="1:15" hidden="1" x14ac:dyDescent="0.25">
      <c r="B385" s="5" t="s">
        <v>573</v>
      </c>
      <c r="C385" s="58">
        <v>0</v>
      </c>
    </row>
    <row r="386" spans="1:15" hidden="1" x14ac:dyDescent="0.25">
      <c r="B386" s="5" t="s">
        <v>453</v>
      </c>
      <c r="C386" s="58">
        <v>0</v>
      </c>
    </row>
    <row r="387" spans="1:15" hidden="1" x14ac:dyDescent="0.25">
      <c r="B387" s="5" t="s">
        <v>574</v>
      </c>
      <c r="C387" s="58">
        <v>0</v>
      </c>
    </row>
    <row r="388" spans="1:15" hidden="1" x14ac:dyDescent="0.25">
      <c r="B388" s="5" t="s">
        <v>575</v>
      </c>
      <c r="C388" s="58">
        <v>1</v>
      </c>
    </row>
    <row r="389" spans="1:15" hidden="1" x14ac:dyDescent="0.25">
      <c r="B389" s="5" t="s">
        <v>576</v>
      </c>
      <c r="C389" s="58">
        <v>0</v>
      </c>
    </row>
    <row r="390" spans="1:15" hidden="1" x14ac:dyDescent="0.25">
      <c r="B390" s="5" t="s">
        <v>577</v>
      </c>
      <c r="C390" s="58">
        <v>1</v>
      </c>
    </row>
    <row r="391" spans="1:15" hidden="1" x14ac:dyDescent="0.25">
      <c r="B391" s="5" t="s">
        <v>578</v>
      </c>
      <c r="C391" s="58">
        <v>1</v>
      </c>
    </row>
    <row r="392" spans="1:15" hidden="1" x14ac:dyDescent="0.25">
      <c r="B392" s="64" t="s">
        <v>579</v>
      </c>
      <c r="C392" s="65">
        <v>0</v>
      </c>
    </row>
    <row r="393" spans="1:15" x14ac:dyDescent="0.25">
      <c r="A393" s="61">
        <v>23</v>
      </c>
      <c r="B393" s="70" t="s">
        <v>580</v>
      </c>
      <c r="C393" s="71" t="s">
        <v>581</v>
      </c>
      <c r="D393" s="73">
        <f>Олекма!C59</f>
        <v>79.836818181818174</v>
      </c>
      <c r="E393" s="73">
        <f>Олекма!D59</f>
        <v>82.101363636363644</v>
      </c>
      <c r="F393" s="73">
        <f>Олекма!E59</f>
        <v>80.930056452201512</v>
      </c>
      <c r="G393" s="75">
        <f>Олекма!I59</f>
        <v>106.02499094530967</v>
      </c>
      <c r="H393" s="75">
        <f>Олекма!J59</f>
        <v>103.01535337865586</v>
      </c>
      <c r="I393" s="75">
        <f>Олекма!K59</f>
        <v>104.55021404338521</v>
      </c>
      <c r="J393" s="61"/>
      <c r="K393" s="61"/>
      <c r="L393" s="61"/>
      <c r="M393" s="75"/>
      <c r="N393" s="75"/>
      <c r="O393" s="75"/>
    </row>
    <row r="394" spans="1:15" hidden="1" x14ac:dyDescent="0.25">
      <c r="B394" s="66" t="s">
        <v>73</v>
      </c>
      <c r="C394" s="67">
        <v>1</v>
      </c>
    </row>
    <row r="395" spans="1:15" hidden="1" x14ac:dyDescent="0.25">
      <c r="B395" s="5" t="s">
        <v>74</v>
      </c>
      <c r="C395" s="58">
        <v>0</v>
      </c>
    </row>
    <row r="396" spans="1:15" hidden="1" x14ac:dyDescent="0.25">
      <c r="B396" s="5" t="s">
        <v>75</v>
      </c>
      <c r="C396" s="58">
        <v>0</v>
      </c>
    </row>
    <row r="397" spans="1:15" hidden="1" x14ac:dyDescent="0.25">
      <c r="B397" s="5" t="s">
        <v>76</v>
      </c>
      <c r="C397" s="58">
        <v>0</v>
      </c>
    </row>
    <row r="398" spans="1:15" hidden="1" x14ac:dyDescent="0.25">
      <c r="B398" s="5" t="s">
        <v>77</v>
      </c>
      <c r="C398" s="58">
        <v>0</v>
      </c>
    </row>
    <row r="399" spans="1:15" hidden="1" x14ac:dyDescent="0.25">
      <c r="B399" s="5" t="s">
        <v>50</v>
      </c>
      <c r="C399" s="58">
        <v>1</v>
      </c>
    </row>
    <row r="400" spans="1:15" hidden="1" x14ac:dyDescent="0.25">
      <c r="B400" s="5" t="s">
        <v>78</v>
      </c>
      <c r="C400" s="58">
        <v>1</v>
      </c>
    </row>
    <row r="401" spans="2:3" hidden="1" x14ac:dyDescent="0.25">
      <c r="B401" s="5" t="s">
        <v>79</v>
      </c>
      <c r="C401" s="58">
        <v>1</v>
      </c>
    </row>
    <row r="402" spans="2:3" hidden="1" x14ac:dyDescent="0.25">
      <c r="B402" s="5" t="s">
        <v>80</v>
      </c>
      <c r="C402" s="58">
        <v>0</v>
      </c>
    </row>
    <row r="403" spans="2:3" hidden="1" x14ac:dyDescent="0.25">
      <c r="B403" s="5" t="s">
        <v>81</v>
      </c>
      <c r="C403" s="58">
        <v>0</v>
      </c>
    </row>
    <row r="404" spans="2:3" hidden="1" x14ac:dyDescent="0.25">
      <c r="B404" s="5" t="s">
        <v>82</v>
      </c>
      <c r="C404" s="58">
        <v>1</v>
      </c>
    </row>
    <row r="405" spans="2:3" hidden="1" x14ac:dyDescent="0.25">
      <c r="B405" s="5" t="s">
        <v>83</v>
      </c>
      <c r="C405" s="58">
        <v>0</v>
      </c>
    </row>
    <row r="406" spans="2:3" hidden="1" x14ac:dyDescent="0.25">
      <c r="B406" s="5" t="s">
        <v>84</v>
      </c>
      <c r="C406" s="58">
        <v>1</v>
      </c>
    </row>
    <row r="407" spans="2:3" hidden="1" x14ac:dyDescent="0.25">
      <c r="B407" s="5" t="s">
        <v>85</v>
      </c>
      <c r="C407" s="58">
        <v>0</v>
      </c>
    </row>
    <row r="408" spans="2:3" hidden="1" x14ac:dyDescent="0.25">
      <c r="B408" s="5" t="s">
        <v>86</v>
      </c>
      <c r="C408" s="58">
        <v>0</v>
      </c>
    </row>
    <row r="409" spans="2:3" hidden="1" x14ac:dyDescent="0.25">
      <c r="B409" s="5" t="s">
        <v>87</v>
      </c>
      <c r="C409" s="58">
        <v>0</v>
      </c>
    </row>
    <row r="410" spans="2:3" hidden="1" x14ac:dyDescent="0.25">
      <c r="B410" s="5" t="s">
        <v>88</v>
      </c>
      <c r="C410" s="58">
        <v>0</v>
      </c>
    </row>
    <row r="411" spans="2:3" hidden="1" x14ac:dyDescent="0.25">
      <c r="B411" s="5" t="s">
        <v>89</v>
      </c>
      <c r="C411" s="58">
        <v>1</v>
      </c>
    </row>
    <row r="412" spans="2:3" hidden="1" x14ac:dyDescent="0.25">
      <c r="B412" s="5" t="s">
        <v>90</v>
      </c>
      <c r="C412" s="58">
        <v>1</v>
      </c>
    </row>
    <row r="413" spans="2:3" hidden="1" x14ac:dyDescent="0.25">
      <c r="B413" s="5" t="s">
        <v>91</v>
      </c>
      <c r="C413" s="58">
        <v>1</v>
      </c>
    </row>
    <row r="414" spans="2:3" hidden="1" x14ac:dyDescent="0.25">
      <c r="B414" s="5" t="s">
        <v>92</v>
      </c>
      <c r="C414" s="58">
        <v>0</v>
      </c>
    </row>
    <row r="415" spans="2:3" hidden="1" x14ac:dyDescent="0.25">
      <c r="B415" s="5" t="s">
        <v>93</v>
      </c>
      <c r="C415" s="58">
        <v>0</v>
      </c>
    </row>
    <row r="416" spans="2:3" hidden="1" x14ac:dyDescent="0.25">
      <c r="B416" s="5" t="s">
        <v>94</v>
      </c>
      <c r="C416" s="58">
        <v>0</v>
      </c>
    </row>
    <row r="417" spans="2:3" hidden="1" x14ac:dyDescent="0.25">
      <c r="B417" s="5" t="s">
        <v>95</v>
      </c>
      <c r="C417" s="58">
        <v>0</v>
      </c>
    </row>
    <row r="418" spans="2:3" hidden="1" x14ac:dyDescent="0.25">
      <c r="B418" s="5" t="s">
        <v>96</v>
      </c>
      <c r="C418" s="58">
        <v>0</v>
      </c>
    </row>
    <row r="419" spans="2:3" hidden="1" x14ac:dyDescent="0.25">
      <c r="B419" s="5" t="s">
        <v>97</v>
      </c>
      <c r="C419" s="58">
        <v>0</v>
      </c>
    </row>
    <row r="420" spans="2:3" hidden="1" x14ac:dyDescent="0.25">
      <c r="B420" s="5" t="s">
        <v>98</v>
      </c>
      <c r="C420" s="58">
        <v>1</v>
      </c>
    </row>
    <row r="421" spans="2:3" hidden="1" x14ac:dyDescent="0.25">
      <c r="B421" s="5" t="s">
        <v>99</v>
      </c>
      <c r="C421" s="58">
        <v>1</v>
      </c>
    </row>
    <row r="422" spans="2:3" hidden="1" x14ac:dyDescent="0.25">
      <c r="B422" s="5" t="s">
        <v>100</v>
      </c>
      <c r="C422" s="58">
        <v>0</v>
      </c>
    </row>
    <row r="423" spans="2:3" hidden="1" x14ac:dyDescent="0.25">
      <c r="B423" s="5" t="s">
        <v>101</v>
      </c>
      <c r="C423" s="58">
        <v>0</v>
      </c>
    </row>
    <row r="424" spans="2:3" hidden="1" x14ac:dyDescent="0.25">
      <c r="B424" s="5" t="s">
        <v>102</v>
      </c>
      <c r="C424" s="58">
        <v>1</v>
      </c>
    </row>
    <row r="425" spans="2:3" hidden="1" x14ac:dyDescent="0.25">
      <c r="B425" s="5" t="s">
        <v>103</v>
      </c>
      <c r="C425" s="58">
        <v>1</v>
      </c>
    </row>
    <row r="426" spans="2:3" hidden="1" x14ac:dyDescent="0.25">
      <c r="B426" s="5" t="s">
        <v>104</v>
      </c>
      <c r="C426" s="58">
        <v>0</v>
      </c>
    </row>
    <row r="427" spans="2:3" hidden="1" x14ac:dyDescent="0.25">
      <c r="B427" s="5" t="s">
        <v>105</v>
      </c>
      <c r="C427" s="58">
        <v>0</v>
      </c>
    </row>
    <row r="428" spans="2:3" hidden="1" x14ac:dyDescent="0.25">
      <c r="B428" s="5" t="s">
        <v>106</v>
      </c>
      <c r="C428" s="58">
        <v>1</v>
      </c>
    </row>
    <row r="429" spans="2:3" hidden="1" x14ac:dyDescent="0.25">
      <c r="B429" s="5" t="s">
        <v>107</v>
      </c>
      <c r="C429" s="58">
        <v>1</v>
      </c>
    </row>
    <row r="430" spans="2:3" hidden="1" x14ac:dyDescent="0.25">
      <c r="B430" s="5" t="s">
        <v>108</v>
      </c>
      <c r="C430" s="58">
        <v>0</v>
      </c>
    </row>
    <row r="431" spans="2:3" hidden="1" x14ac:dyDescent="0.25">
      <c r="B431" s="5" t="s">
        <v>109</v>
      </c>
      <c r="C431" s="58">
        <v>1</v>
      </c>
    </row>
    <row r="432" spans="2:3" hidden="1" x14ac:dyDescent="0.25">
      <c r="B432" s="5" t="s">
        <v>110</v>
      </c>
      <c r="C432" s="58">
        <v>0</v>
      </c>
    </row>
    <row r="433" spans="1:15" hidden="1" x14ac:dyDescent="0.25">
      <c r="B433" s="5" t="s">
        <v>111</v>
      </c>
      <c r="C433" s="58">
        <v>1</v>
      </c>
    </row>
    <row r="434" spans="1:15" hidden="1" x14ac:dyDescent="0.25">
      <c r="B434" s="5" t="s">
        <v>112</v>
      </c>
      <c r="C434" s="58">
        <v>0</v>
      </c>
    </row>
    <row r="435" spans="1:15" hidden="1" x14ac:dyDescent="0.25">
      <c r="B435" s="5" t="s">
        <v>113</v>
      </c>
      <c r="C435" s="58">
        <v>0</v>
      </c>
    </row>
    <row r="436" spans="1:15" hidden="1" x14ac:dyDescent="0.25">
      <c r="B436" s="5" t="s">
        <v>114</v>
      </c>
      <c r="C436" s="58">
        <v>0</v>
      </c>
    </row>
    <row r="437" spans="1:15" hidden="1" x14ac:dyDescent="0.25">
      <c r="B437" s="5" t="s">
        <v>115</v>
      </c>
      <c r="C437" s="58">
        <v>0</v>
      </c>
    </row>
    <row r="438" spans="1:15" hidden="1" x14ac:dyDescent="0.25">
      <c r="B438" s="5" t="s">
        <v>116</v>
      </c>
      <c r="C438" s="58">
        <v>1</v>
      </c>
    </row>
    <row r="439" spans="1:15" hidden="1" x14ac:dyDescent="0.25">
      <c r="B439" s="5" t="s">
        <v>117</v>
      </c>
      <c r="C439" s="58">
        <v>1</v>
      </c>
    </row>
    <row r="440" spans="1:15" hidden="1" x14ac:dyDescent="0.25">
      <c r="B440" s="5" t="s">
        <v>118</v>
      </c>
      <c r="C440" s="58">
        <v>0</v>
      </c>
    </row>
    <row r="441" spans="1:15" hidden="1" x14ac:dyDescent="0.25">
      <c r="B441" s="5" t="s">
        <v>119</v>
      </c>
      <c r="C441" s="58">
        <v>1</v>
      </c>
    </row>
    <row r="442" spans="1:15" hidden="1" x14ac:dyDescent="0.25">
      <c r="B442" s="5" t="s">
        <v>120</v>
      </c>
      <c r="C442" s="58">
        <v>0</v>
      </c>
    </row>
    <row r="443" spans="1:15" hidden="1" x14ac:dyDescent="0.25">
      <c r="B443" s="5" t="s">
        <v>121</v>
      </c>
      <c r="C443" s="58">
        <v>0</v>
      </c>
    </row>
    <row r="444" spans="1:15" hidden="1" x14ac:dyDescent="0.25">
      <c r="B444" s="5" t="s">
        <v>122</v>
      </c>
      <c r="C444" s="58">
        <v>1</v>
      </c>
    </row>
    <row r="445" spans="1:15" hidden="1" x14ac:dyDescent="0.25">
      <c r="B445" s="5" t="s">
        <v>123</v>
      </c>
      <c r="C445" s="58">
        <v>0</v>
      </c>
    </row>
    <row r="446" spans="1:15" hidden="1" x14ac:dyDescent="0.25">
      <c r="B446" s="5" t="s">
        <v>124</v>
      </c>
      <c r="C446" s="58">
        <v>0</v>
      </c>
    </row>
    <row r="447" spans="1:15" hidden="1" x14ac:dyDescent="0.25">
      <c r="B447" s="64" t="s">
        <v>125</v>
      </c>
      <c r="C447" s="65">
        <v>1</v>
      </c>
    </row>
    <row r="448" spans="1:15" x14ac:dyDescent="0.25">
      <c r="A448" s="61">
        <v>25</v>
      </c>
      <c r="B448" s="70" t="s">
        <v>582</v>
      </c>
      <c r="C448" s="71" t="s">
        <v>505</v>
      </c>
      <c r="D448" s="73">
        <f>Оленек!C14</f>
        <v>69.027500000000003</v>
      </c>
      <c r="E448" s="73">
        <f>Оленек!D14</f>
        <v>69.027500000000003</v>
      </c>
      <c r="F448" s="73">
        <f>Оленек!E14</f>
        <v>69.027500000000003</v>
      </c>
      <c r="G448" s="75">
        <f>Оленек!I14</f>
        <v>101.79170506912443</v>
      </c>
      <c r="H448" s="75">
        <f>Оленек!J14</f>
        <v>101.79170506912443</v>
      </c>
      <c r="I448" s="75">
        <f>Оленек!K14</f>
        <v>101.79170506912443</v>
      </c>
      <c r="J448" s="61"/>
      <c r="K448" s="61"/>
      <c r="L448" s="61"/>
      <c r="M448" s="75"/>
      <c r="N448" s="75"/>
      <c r="O448" s="75"/>
    </row>
    <row r="449" spans="1:15" hidden="1" x14ac:dyDescent="0.25">
      <c r="B449" s="66" t="s">
        <v>360</v>
      </c>
      <c r="C449" s="67">
        <v>1</v>
      </c>
    </row>
    <row r="450" spans="1:15" hidden="1" x14ac:dyDescent="0.25">
      <c r="B450" s="5" t="s">
        <v>112</v>
      </c>
      <c r="C450" s="58">
        <v>1</v>
      </c>
    </row>
    <row r="451" spans="1:15" hidden="1" x14ac:dyDescent="0.25">
      <c r="B451" s="5" t="s">
        <v>361</v>
      </c>
      <c r="C451" s="58">
        <v>1</v>
      </c>
    </row>
    <row r="452" spans="1:15" hidden="1" x14ac:dyDescent="0.25">
      <c r="B452" s="64" t="s">
        <v>362</v>
      </c>
      <c r="C452" s="65">
        <v>1</v>
      </c>
    </row>
    <row r="453" spans="1:15" x14ac:dyDescent="0.25">
      <c r="A453" s="61">
        <v>26</v>
      </c>
      <c r="B453" s="70" t="s">
        <v>583</v>
      </c>
      <c r="C453" s="71" t="s">
        <v>513</v>
      </c>
      <c r="D453" s="73">
        <f>Хангаласс!C64</f>
        <v>72.950833333333335</v>
      </c>
      <c r="E453" s="73">
        <f>Хангаласс!D64</f>
        <v>77.831666666666663</v>
      </c>
      <c r="F453" s="73">
        <f>Хангаласс!E64</f>
        <v>75.303740018257187</v>
      </c>
      <c r="G453" s="73">
        <f>Хангаласс!I64</f>
        <v>134.67121001176861</v>
      </c>
      <c r="H453" s="73">
        <f>Хангаласс!J64</f>
        <v>133.07022668015443</v>
      </c>
      <c r="I453" s="73">
        <f>Хангаласс!K64</f>
        <v>133.87471482759932</v>
      </c>
      <c r="J453" s="73">
        <f>Хангаласс!C66</f>
        <v>63.57</v>
      </c>
      <c r="K453" s="73">
        <f>Хангаласс!D66</f>
        <v>66.424999999999997</v>
      </c>
      <c r="L453" s="73">
        <f>Хангаласс!E66</f>
        <v>64.965063306195134</v>
      </c>
      <c r="M453" s="73"/>
      <c r="N453" s="73"/>
      <c r="O453" s="73"/>
    </row>
    <row r="454" spans="1:15" hidden="1" x14ac:dyDescent="0.25">
      <c r="B454" s="66" t="s">
        <v>584</v>
      </c>
      <c r="C454" s="67">
        <v>1</v>
      </c>
    </row>
    <row r="455" spans="1:15" hidden="1" x14ac:dyDescent="0.25">
      <c r="B455" s="5" t="s">
        <v>585</v>
      </c>
      <c r="C455" s="58">
        <v>1</v>
      </c>
    </row>
    <row r="456" spans="1:15" hidden="1" x14ac:dyDescent="0.25">
      <c r="B456" s="5" t="s">
        <v>205</v>
      </c>
      <c r="C456" s="58">
        <v>1</v>
      </c>
    </row>
    <row r="457" spans="1:15" hidden="1" x14ac:dyDescent="0.25">
      <c r="B457" s="5" t="s">
        <v>344</v>
      </c>
      <c r="C457" s="58">
        <v>1</v>
      </c>
    </row>
    <row r="458" spans="1:15" hidden="1" x14ac:dyDescent="0.25">
      <c r="B458" s="5" t="s">
        <v>586</v>
      </c>
      <c r="C458" s="58">
        <v>1</v>
      </c>
    </row>
    <row r="459" spans="1:15" hidden="1" x14ac:dyDescent="0.25">
      <c r="B459" s="5" t="s">
        <v>587</v>
      </c>
      <c r="C459" s="58">
        <v>1</v>
      </c>
    </row>
    <row r="460" spans="1:15" hidden="1" x14ac:dyDescent="0.25">
      <c r="B460" s="5" t="s">
        <v>588</v>
      </c>
      <c r="C460" s="58">
        <v>1</v>
      </c>
    </row>
    <row r="461" spans="1:15" hidden="1" x14ac:dyDescent="0.25">
      <c r="B461" s="5" t="s">
        <v>589</v>
      </c>
      <c r="C461" s="58">
        <v>0</v>
      </c>
    </row>
    <row r="462" spans="1:15" hidden="1" x14ac:dyDescent="0.25">
      <c r="B462" s="5" t="s">
        <v>590</v>
      </c>
      <c r="C462" s="58">
        <v>1</v>
      </c>
    </row>
    <row r="463" spans="1:15" hidden="1" x14ac:dyDescent="0.25">
      <c r="B463" s="5" t="s">
        <v>591</v>
      </c>
      <c r="C463" s="58">
        <v>1</v>
      </c>
    </row>
    <row r="464" spans="1:15" hidden="1" x14ac:dyDescent="0.25">
      <c r="B464" s="5" t="s">
        <v>592</v>
      </c>
      <c r="C464" s="58">
        <v>0</v>
      </c>
    </row>
    <row r="465" spans="2:3" hidden="1" x14ac:dyDescent="0.25">
      <c r="B465" s="5" t="s">
        <v>593</v>
      </c>
      <c r="C465" s="58">
        <v>1</v>
      </c>
    </row>
    <row r="466" spans="2:3" hidden="1" x14ac:dyDescent="0.25">
      <c r="B466" s="5" t="s">
        <v>594</v>
      </c>
      <c r="C466" s="58">
        <v>1</v>
      </c>
    </row>
    <row r="467" spans="2:3" hidden="1" x14ac:dyDescent="0.25">
      <c r="B467" s="5" t="s">
        <v>595</v>
      </c>
      <c r="C467" s="58">
        <v>1</v>
      </c>
    </row>
    <row r="468" spans="2:3" hidden="1" x14ac:dyDescent="0.25">
      <c r="B468" s="5" t="s">
        <v>596</v>
      </c>
      <c r="C468" s="58">
        <v>1</v>
      </c>
    </row>
    <row r="469" spans="2:3" hidden="1" x14ac:dyDescent="0.25">
      <c r="B469" s="5" t="s">
        <v>597</v>
      </c>
      <c r="C469" s="58">
        <v>1</v>
      </c>
    </row>
    <row r="470" spans="2:3" hidden="1" x14ac:dyDescent="0.25">
      <c r="B470" s="5" t="s">
        <v>598</v>
      </c>
      <c r="C470" s="58">
        <v>0</v>
      </c>
    </row>
    <row r="471" spans="2:3" hidden="1" x14ac:dyDescent="0.25">
      <c r="B471" s="5" t="s">
        <v>232</v>
      </c>
      <c r="C471" s="58">
        <v>1</v>
      </c>
    </row>
    <row r="472" spans="2:3" hidden="1" x14ac:dyDescent="0.25">
      <c r="B472" s="5" t="s">
        <v>599</v>
      </c>
      <c r="C472" s="58">
        <v>1</v>
      </c>
    </row>
    <row r="473" spans="2:3" hidden="1" x14ac:dyDescent="0.25">
      <c r="B473" s="5" t="s">
        <v>600</v>
      </c>
      <c r="C473" s="58">
        <v>1</v>
      </c>
    </row>
    <row r="474" spans="2:3" hidden="1" x14ac:dyDescent="0.25">
      <c r="B474" s="5" t="s">
        <v>601</v>
      </c>
      <c r="C474" s="58">
        <v>1</v>
      </c>
    </row>
    <row r="475" spans="2:3" hidden="1" x14ac:dyDescent="0.25">
      <c r="B475" s="5" t="s">
        <v>122</v>
      </c>
      <c r="C475" s="58">
        <v>1</v>
      </c>
    </row>
    <row r="476" spans="2:3" hidden="1" x14ac:dyDescent="0.25">
      <c r="B476" s="5" t="s">
        <v>602</v>
      </c>
      <c r="C476" s="58">
        <v>1</v>
      </c>
    </row>
    <row r="477" spans="2:3" hidden="1" x14ac:dyDescent="0.25">
      <c r="B477" s="5" t="s">
        <v>603</v>
      </c>
      <c r="C477" s="58">
        <v>1</v>
      </c>
    </row>
    <row r="478" spans="2:3" hidden="1" x14ac:dyDescent="0.25">
      <c r="B478" s="5" t="s">
        <v>604</v>
      </c>
      <c r="C478" s="58">
        <v>0</v>
      </c>
    </row>
    <row r="479" spans="2:3" hidden="1" x14ac:dyDescent="0.25">
      <c r="B479" s="5" t="s">
        <v>339</v>
      </c>
      <c r="C479" s="58">
        <v>1</v>
      </c>
    </row>
    <row r="480" spans="2:3" hidden="1" x14ac:dyDescent="0.25">
      <c r="B480" s="5" t="s">
        <v>112</v>
      </c>
      <c r="C480" s="58">
        <v>0</v>
      </c>
    </row>
    <row r="481" spans="1:15" hidden="1" x14ac:dyDescent="0.25">
      <c r="B481" s="5" t="s">
        <v>147</v>
      </c>
      <c r="C481" s="58">
        <v>1</v>
      </c>
    </row>
    <row r="482" spans="1:15" hidden="1" x14ac:dyDescent="0.25">
      <c r="B482" s="64" t="s">
        <v>270</v>
      </c>
      <c r="C482" s="65">
        <v>1</v>
      </c>
    </row>
    <row r="483" spans="1:15" x14ac:dyDescent="0.25">
      <c r="A483" s="61">
        <v>27</v>
      </c>
      <c r="B483" s="70" t="s">
        <v>605</v>
      </c>
      <c r="C483" s="71" t="s">
        <v>514</v>
      </c>
      <c r="D483" s="73">
        <f>СрКолым!C22</f>
        <v>72.140000000000015</v>
      </c>
      <c r="E483" s="73">
        <f>СрКолым!D22</f>
        <v>73.437777777777782</v>
      </c>
      <c r="F483" s="73">
        <f>СрКолым!E22</f>
        <v>72.771010089474331</v>
      </c>
      <c r="G483" s="75">
        <f>СрКолым!I22</f>
        <v>103.95145537801405</v>
      </c>
      <c r="H483" s="75">
        <f>СрКолым!J22</f>
        <v>103.16548559298224</v>
      </c>
      <c r="I483" s="75">
        <f>СрКолым!K22</f>
        <v>103.55983863592968</v>
      </c>
      <c r="J483" s="61"/>
      <c r="K483" s="61"/>
      <c r="L483" s="61"/>
      <c r="M483" s="75"/>
      <c r="N483" s="75"/>
      <c r="O483" s="75"/>
    </row>
    <row r="484" spans="1:15" hidden="1" x14ac:dyDescent="0.25">
      <c r="B484" s="66" t="s">
        <v>363</v>
      </c>
      <c r="C484" s="67">
        <v>1</v>
      </c>
    </row>
    <row r="485" spans="1:15" hidden="1" x14ac:dyDescent="0.25">
      <c r="B485" s="5" t="s">
        <v>364</v>
      </c>
      <c r="C485" s="58">
        <v>0</v>
      </c>
    </row>
    <row r="486" spans="1:15" hidden="1" x14ac:dyDescent="0.25">
      <c r="B486" s="5" t="s">
        <v>365</v>
      </c>
      <c r="C486" s="58">
        <v>1</v>
      </c>
    </row>
    <row r="487" spans="1:15" hidden="1" x14ac:dyDescent="0.25">
      <c r="B487" s="5" t="s">
        <v>366</v>
      </c>
      <c r="C487" s="58">
        <v>1</v>
      </c>
    </row>
    <row r="488" spans="1:15" hidden="1" x14ac:dyDescent="0.25">
      <c r="B488" s="5" t="s">
        <v>367</v>
      </c>
      <c r="C488" s="58">
        <v>0</v>
      </c>
    </row>
    <row r="489" spans="1:15" hidden="1" x14ac:dyDescent="0.25">
      <c r="B489" s="5" t="s">
        <v>368</v>
      </c>
      <c r="C489" s="58">
        <v>0</v>
      </c>
    </row>
    <row r="490" spans="1:15" hidden="1" x14ac:dyDescent="0.25">
      <c r="B490" s="5" t="s">
        <v>369</v>
      </c>
      <c r="C490" s="58">
        <v>1</v>
      </c>
    </row>
    <row r="491" spans="1:15" hidden="1" x14ac:dyDescent="0.25">
      <c r="B491" s="5" t="s">
        <v>370</v>
      </c>
      <c r="C491" s="58">
        <v>0</v>
      </c>
    </row>
    <row r="492" spans="1:15" hidden="1" x14ac:dyDescent="0.25">
      <c r="B492" s="5" t="s">
        <v>371</v>
      </c>
      <c r="C492" s="58">
        <v>1</v>
      </c>
    </row>
    <row r="493" spans="1:15" hidden="1" x14ac:dyDescent="0.25">
      <c r="B493" s="5" t="s">
        <v>372</v>
      </c>
      <c r="C493" s="58">
        <v>1</v>
      </c>
    </row>
    <row r="494" spans="1:15" hidden="1" x14ac:dyDescent="0.25">
      <c r="B494" s="5" t="s">
        <v>373</v>
      </c>
      <c r="C494" s="58">
        <v>1</v>
      </c>
    </row>
    <row r="495" spans="1:15" hidden="1" x14ac:dyDescent="0.25">
      <c r="B495" s="5" t="s">
        <v>374</v>
      </c>
      <c r="C495" s="58">
        <v>0</v>
      </c>
    </row>
    <row r="496" spans="1:15" hidden="1" x14ac:dyDescent="0.25">
      <c r="B496" s="5" t="s">
        <v>375</v>
      </c>
      <c r="C496" s="58">
        <v>1</v>
      </c>
    </row>
    <row r="497" spans="1:15" hidden="1" x14ac:dyDescent="0.25">
      <c r="B497" s="5" t="s">
        <v>376</v>
      </c>
      <c r="C497" s="58">
        <v>0</v>
      </c>
    </row>
    <row r="498" spans="1:15" hidden="1" x14ac:dyDescent="0.25">
      <c r="B498" s="64" t="s">
        <v>377</v>
      </c>
      <c r="C498" s="65">
        <v>1</v>
      </c>
    </row>
    <row r="499" spans="1:15" x14ac:dyDescent="0.25">
      <c r="A499" s="61">
        <v>28</v>
      </c>
      <c r="B499" s="70" t="s">
        <v>606</v>
      </c>
      <c r="C499" s="71" t="s">
        <v>607</v>
      </c>
      <c r="D499" s="73">
        <f>Сунтар!C84</f>
        <v>72.660399999999996</v>
      </c>
      <c r="E499" s="73">
        <f>Сунтар!D84</f>
        <v>72.660399999999996</v>
      </c>
      <c r="F499" s="73">
        <f>Сунтар!E84</f>
        <v>72.660399999999996</v>
      </c>
      <c r="G499" s="75">
        <f>Сунтар!I84</f>
        <v>115.18769816106531</v>
      </c>
      <c r="H499" s="75">
        <f>Сунтар!J84</f>
        <v>115.18769816106531</v>
      </c>
      <c r="I499" s="75">
        <f>Сунтар!K84</f>
        <v>115.18769816106531</v>
      </c>
      <c r="J499" s="61"/>
      <c r="K499" s="61"/>
      <c r="L499" s="61"/>
      <c r="M499" s="75"/>
      <c r="N499" s="75"/>
      <c r="O499" s="75"/>
    </row>
    <row r="500" spans="1:15" hidden="1" x14ac:dyDescent="0.25">
      <c r="B500" s="66" t="s">
        <v>412</v>
      </c>
      <c r="C500" s="67">
        <v>1</v>
      </c>
    </row>
    <row r="501" spans="1:15" hidden="1" x14ac:dyDescent="0.25">
      <c r="B501" s="5" t="s">
        <v>138</v>
      </c>
      <c r="C501" s="58">
        <v>1</v>
      </c>
    </row>
    <row r="502" spans="1:15" hidden="1" x14ac:dyDescent="0.25">
      <c r="B502" s="5" t="s">
        <v>413</v>
      </c>
      <c r="C502" s="58">
        <v>1</v>
      </c>
    </row>
    <row r="503" spans="1:15" hidden="1" x14ac:dyDescent="0.25">
      <c r="B503" s="5" t="s">
        <v>414</v>
      </c>
      <c r="C503" s="58">
        <v>1</v>
      </c>
    </row>
    <row r="504" spans="1:15" hidden="1" x14ac:dyDescent="0.25">
      <c r="B504" s="5" t="s">
        <v>415</v>
      </c>
      <c r="C504" s="58">
        <v>0</v>
      </c>
    </row>
    <row r="505" spans="1:15" hidden="1" x14ac:dyDescent="0.25">
      <c r="B505" s="5" t="s">
        <v>416</v>
      </c>
      <c r="C505" s="58">
        <v>1</v>
      </c>
    </row>
    <row r="506" spans="1:15" hidden="1" x14ac:dyDescent="0.25">
      <c r="B506" s="5" t="s">
        <v>417</v>
      </c>
      <c r="C506" s="58">
        <v>1</v>
      </c>
    </row>
    <row r="507" spans="1:15" hidden="1" x14ac:dyDescent="0.25">
      <c r="B507" s="5" t="s">
        <v>418</v>
      </c>
      <c r="C507" s="58">
        <v>1</v>
      </c>
    </row>
    <row r="508" spans="1:15" hidden="1" x14ac:dyDescent="0.25">
      <c r="B508" s="5" t="s">
        <v>419</v>
      </c>
      <c r="C508" s="58">
        <v>0</v>
      </c>
    </row>
    <row r="509" spans="1:15" hidden="1" x14ac:dyDescent="0.25">
      <c r="B509" s="5" t="s">
        <v>420</v>
      </c>
      <c r="C509" s="58">
        <v>1</v>
      </c>
    </row>
    <row r="510" spans="1:15" hidden="1" x14ac:dyDescent="0.25">
      <c r="B510" s="5" t="s">
        <v>421</v>
      </c>
      <c r="C510" s="58">
        <v>1</v>
      </c>
    </row>
    <row r="511" spans="1:15" hidden="1" x14ac:dyDescent="0.25">
      <c r="B511" s="5" t="s">
        <v>31</v>
      </c>
      <c r="C511" s="58">
        <v>1</v>
      </c>
    </row>
    <row r="512" spans="1:15" hidden="1" x14ac:dyDescent="0.25">
      <c r="B512" s="5" t="s">
        <v>270</v>
      </c>
      <c r="C512" s="58">
        <v>0</v>
      </c>
    </row>
    <row r="513" spans="2:3" hidden="1" x14ac:dyDescent="0.25">
      <c r="B513" s="5" t="s">
        <v>422</v>
      </c>
      <c r="C513" s="58">
        <v>1</v>
      </c>
    </row>
    <row r="514" spans="2:3" hidden="1" x14ac:dyDescent="0.25">
      <c r="B514" s="5" t="s">
        <v>423</v>
      </c>
      <c r="C514" s="58">
        <v>1</v>
      </c>
    </row>
    <row r="515" spans="2:3" hidden="1" x14ac:dyDescent="0.25">
      <c r="B515" s="5" t="s">
        <v>424</v>
      </c>
      <c r="C515" s="58">
        <v>0</v>
      </c>
    </row>
    <row r="516" spans="2:3" hidden="1" x14ac:dyDescent="0.25">
      <c r="B516" s="5" t="s">
        <v>112</v>
      </c>
      <c r="C516" s="58">
        <v>0</v>
      </c>
    </row>
    <row r="517" spans="2:3" hidden="1" x14ac:dyDescent="0.25">
      <c r="B517" s="5" t="s">
        <v>425</v>
      </c>
      <c r="C517" s="58">
        <v>1</v>
      </c>
    </row>
    <row r="518" spans="2:3" hidden="1" x14ac:dyDescent="0.25">
      <c r="B518" s="5" t="s">
        <v>426</v>
      </c>
      <c r="C518" s="58">
        <v>0</v>
      </c>
    </row>
    <row r="519" spans="2:3" hidden="1" x14ac:dyDescent="0.25">
      <c r="B519" s="5" t="s">
        <v>427</v>
      </c>
      <c r="C519" s="58">
        <v>1</v>
      </c>
    </row>
    <row r="520" spans="2:3" hidden="1" x14ac:dyDescent="0.25">
      <c r="B520" s="5" t="s">
        <v>428</v>
      </c>
      <c r="C520" s="58">
        <v>0</v>
      </c>
    </row>
    <row r="521" spans="2:3" hidden="1" x14ac:dyDescent="0.25">
      <c r="B521" s="5" t="s">
        <v>261</v>
      </c>
      <c r="C521" s="58">
        <v>1</v>
      </c>
    </row>
    <row r="522" spans="2:3" hidden="1" x14ac:dyDescent="0.25">
      <c r="B522" s="5" t="s">
        <v>429</v>
      </c>
      <c r="C522" s="58">
        <v>1</v>
      </c>
    </row>
    <row r="523" spans="2:3" hidden="1" x14ac:dyDescent="0.25">
      <c r="B523" s="5" t="s">
        <v>430</v>
      </c>
      <c r="C523" s="58">
        <v>1</v>
      </c>
    </row>
    <row r="524" spans="2:3" hidden="1" x14ac:dyDescent="0.25">
      <c r="B524" s="5" t="s">
        <v>184</v>
      </c>
      <c r="C524" s="58">
        <v>1</v>
      </c>
    </row>
    <row r="525" spans="2:3" hidden="1" x14ac:dyDescent="0.25">
      <c r="B525" s="5" t="s">
        <v>431</v>
      </c>
      <c r="C525" s="58">
        <v>0</v>
      </c>
    </row>
    <row r="526" spans="2:3" hidden="1" x14ac:dyDescent="0.25">
      <c r="B526" s="5" t="s">
        <v>432</v>
      </c>
      <c r="C526" s="58">
        <v>0</v>
      </c>
    </row>
    <row r="527" spans="2:3" hidden="1" x14ac:dyDescent="0.25">
      <c r="B527" s="5" t="s">
        <v>433</v>
      </c>
      <c r="C527" s="58">
        <v>1</v>
      </c>
    </row>
    <row r="528" spans="2:3" hidden="1" x14ac:dyDescent="0.25">
      <c r="B528" s="5" t="s">
        <v>434</v>
      </c>
      <c r="C528" s="58">
        <v>0</v>
      </c>
    </row>
    <row r="529" spans="1:15" hidden="1" x14ac:dyDescent="0.25">
      <c r="B529" s="5" t="s">
        <v>435</v>
      </c>
      <c r="C529" s="58">
        <v>1</v>
      </c>
    </row>
    <row r="530" spans="1:15" hidden="1" x14ac:dyDescent="0.25">
      <c r="B530" s="5" t="s">
        <v>261</v>
      </c>
      <c r="C530" s="58">
        <v>1</v>
      </c>
    </row>
    <row r="531" spans="1:15" hidden="1" x14ac:dyDescent="0.25">
      <c r="B531" s="5" t="s">
        <v>436</v>
      </c>
      <c r="C531" s="58">
        <v>0</v>
      </c>
    </row>
    <row r="532" spans="1:15" hidden="1" x14ac:dyDescent="0.25">
      <c r="B532" s="5" t="s">
        <v>437</v>
      </c>
      <c r="C532" s="58">
        <v>1</v>
      </c>
    </row>
    <row r="533" spans="1:15" hidden="1" x14ac:dyDescent="0.25">
      <c r="B533" s="5" t="s">
        <v>438</v>
      </c>
      <c r="C533" s="58">
        <v>1</v>
      </c>
    </row>
    <row r="534" spans="1:15" hidden="1" x14ac:dyDescent="0.25">
      <c r="B534" s="5" t="s">
        <v>439</v>
      </c>
      <c r="C534" s="58">
        <v>0</v>
      </c>
    </row>
    <row r="535" spans="1:15" hidden="1" x14ac:dyDescent="0.25">
      <c r="B535" s="5" t="s">
        <v>440</v>
      </c>
      <c r="C535" s="58">
        <v>0</v>
      </c>
    </row>
    <row r="536" spans="1:15" hidden="1" x14ac:dyDescent="0.25">
      <c r="B536" s="5" t="s">
        <v>441</v>
      </c>
      <c r="C536" s="58">
        <v>1</v>
      </c>
    </row>
    <row r="537" spans="1:15" hidden="1" x14ac:dyDescent="0.25">
      <c r="B537" s="5" t="s">
        <v>442</v>
      </c>
      <c r="C537" s="58">
        <v>0</v>
      </c>
    </row>
    <row r="538" spans="1:15" hidden="1" x14ac:dyDescent="0.25">
      <c r="B538" s="64" t="s">
        <v>443</v>
      </c>
      <c r="C538" s="65">
        <v>1</v>
      </c>
    </row>
    <row r="539" spans="1:15" x14ac:dyDescent="0.25">
      <c r="A539" s="61">
        <v>29</v>
      </c>
      <c r="B539" s="70" t="s">
        <v>608</v>
      </c>
      <c r="C539" s="71" t="s">
        <v>609</v>
      </c>
      <c r="D539" s="73">
        <f>Томпон!C34</f>
        <v>72.473333333333343</v>
      </c>
      <c r="E539" s="73">
        <f>Томпон!D34</f>
        <v>73.90333333333335</v>
      </c>
      <c r="F539" s="73">
        <f>Томпон!E34</f>
        <v>73.182054757617834</v>
      </c>
      <c r="G539" s="75">
        <f>Томпон!I34</f>
        <v>100.528256522292</v>
      </c>
      <c r="H539" s="75">
        <f>Томпон!J34</f>
        <v>102.51181930621544</v>
      </c>
      <c r="I539" s="75">
        <f>Томпон!K34</f>
        <v>101.51132885892132</v>
      </c>
      <c r="J539" s="73"/>
      <c r="K539" s="73"/>
      <c r="L539" s="73"/>
      <c r="M539" s="73"/>
      <c r="N539" s="73"/>
      <c r="O539" s="73"/>
    </row>
    <row r="540" spans="1:15" hidden="1" x14ac:dyDescent="0.25">
      <c r="B540" s="66" t="s">
        <v>444</v>
      </c>
      <c r="C540" s="67">
        <v>1</v>
      </c>
    </row>
    <row r="541" spans="1:15" hidden="1" x14ac:dyDescent="0.25">
      <c r="B541" s="5" t="s">
        <v>445</v>
      </c>
      <c r="C541" s="58">
        <v>1</v>
      </c>
    </row>
    <row r="542" spans="1:15" hidden="1" x14ac:dyDescent="0.25">
      <c r="B542" s="5" t="s">
        <v>446</v>
      </c>
      <c r="C542" s="58">
        <v>1</v>
      </c>
    </row>
    <row r="543" spans="1:15" hidden="1" x14ac:dyDescent="0.25">
      <c r="B543" s="5" t="s">
        <v>447</v>
      </c>
      <c r="C543" s="58">
        <v>1</v>
      </c>
    </row>
    <row r="544" spans="1:15" hidden="1" x14ac:dyDescent="0.25">
      <c r="B544" s="5" t="s">
        <v>448</v>
      </c>
      <c r="C544" s="58">
        <v>1</v>
      </c>
    </row>
    <row r="545" spans="1:15" hidden="1" x14ac:dyDescent="0.25">
      <c r="B545" s="5" t="s">
        <v>449</v>
      </c>
      <c r="C545" s="58">
        <v>1</v>
      </c>
    </row>
    <row r="546" spans="1:15" hidden="1" x14ac:dyDescent="0.25">
      <c r="B546" s="5" t="s">
        <v>450</v>
      </c>
      <c r="C546" s="58">
        <v>0</v>
      </c>
    </row>
    <row r="547" spans="1:15" hidden="1" x14ac:dyDescent="0.25">
      <c r="B547" s="5" t="s">
        <v>451</v>
      </c>
      <c r="C547" s="58">
        <v>1</v>
      </c>
    </row>
    <row r="548" spans="1:15" hidden="1" x14ac:dyDescent="0.25">
      <c r="B548" s="5" t="s">
        <v>452</v>
      </c>
      <c r="C548" s="58">
        <v>1</v>
      </c>
    </row>
    <row r="549" spans="1:15" hidden="1" x14ac:dyDescent="0.25">
      <c r="B549" s="5" t="s">
        <v>453</v>
      </c>
      <c r="C549" s="58">
        <v>1</v>
      </c>
    </row>
    <row r="550" spans="1:15" hidden="1" x14ac:dyDescent="0.25">
      <c r="B550" s="5" t="s">
        <v>454</v>
      </c>
      <c r="C550" s="58">
        <v>0</v>
      </c>
    </row>
    <row r="551" spans="1:15" hidden="1" x14ac:dyDescent="0.25">
      <c r="B551" s="5" t="s">
        <v>455</v>
      </c>
      <c r="C551" s="58">
        <v>1</v>
      </c>
    </row>
    <row r="552" spans="1:15" hidden="1" x14ac:dyDescent="0.25">
      <c r="B552" s="5" t="s">
        <v>456</v>
      </c>
      <c r="C552" s="58">
        <v>1</v>
      </c>
    </row>
    <row r="553" spans="1:15" hidden="1" x14ac:dyDescent="0.25">
      <c r="B553" s="64" t="s">
        <v>171</v>
      </c>
      <c r="C553" s="65">
        <v>1</v>
      </c>
    </row>
    <row r="554" spans="1:15" x14ac:dyDescent="0.25">
      <c r="A554" s="61">
        <v>30</v>
      </c>
      <c r="B554" s="70" t="s">
        <v>610</v>
      </c>
      <c r="C554" s="71" t="s">
        <v>611</v>
      </c>
      <c r="D554" s="73">
        <f xml:space="preserve"> 'Усть-Алдан'!C76</f>
        <v>73.027428571428601</v>
      </c>
      <c r="E554" s="73">
        <f xml:space="preserve"> 'Усть-Алдан'!D76</f>
        <v>75.742857142857147</v>
      </c>
      <c r="F554" s="73">
        <f xml:space="preserve"> 'Усть-Алдан'!E76</f>
        <v>74.371879697783697</v>
      </c>
      <c r="G554" s="75">
        <f>'Усть-Алдан'!I76</f>
        <v>104.32489795918372</v>
      </c>
      <c r="H554" s="75">
        <f>'Усть-Алдан'!J76</f>
        <v>108.20408163265307</v>
      </c>
      <c r="I554" s="75">
        <f>'Усть-Алдан'!K76</f>
        <v>106.24554242540529</v>
      </c>
      <c r="J554" s="61"/>
      <c r="K554" s="61"/>
      <c r="L554" s="61"/>
      <c r="M554" s="75"/>
      <c r="N554" s="75"/>
      <c r="O554" s="75"/>
    </row>
    <row r="555" spans="1:15" hidden="1" x14ac:dyDescent="0.25">
      <c r="B555" s="66" t="s">
        <v>308</v>
      </c>
      <c r="C555" s="67">
        <v>1</v>
      </c>
    </row>
    <row r="556" spans="1:15" hidden="1" x14ac:dyDescent="0.25">
      <c r="B556" s="5" t="s">
        <v>319</v>
      </c>
      <c r="C556" s="58">
        <v>1</v>
      </c>
    </row>
    <row r="557" spans="1:15" hidden="1" x14ac:dyDescent="0.25">
      <c r="B557" s="5" t="s">
        <v>270</v>
      </c>
      <c r="C557" s="58">
        <v>1</v>
      </c>
    </row>
    <row r="558" spans="1:15" hidden="1" x14ac:dyDescent="0.25">
      <c r="B558" s="5" t="s">
        <v>320</v>
      </c>
      <c r="C558" s="58">
        <v>1</v>
      </c>
    </row>
    <row r="559" spans="1:15" hidden="1" x14ac:dyDescent="0.25">
      <c r="B559" s="5" t="s">
        <v>321</v>
      </c>
      <c r="C559" s="58">
        <v>1</v>
      </c>
    </row>
    <row r="560" spans="1:15" hidden="1" x14ac:dyDescent="0.25">
      <c r="B560" s="5" t="s">
        <v>133</v>
      </c>
      <c r="C560" s="58">
        <v>1</v>
      </c>
    </row>
    <row r="561" spans="2:3" hidden="1" x14ac:dyDescent="0.25">
      <c r="B561" s="5" t="s">
        <v>322</v>
      </c>
      <c r="C561" s="58">
        <v>1</v>
      </c>
    </row>
    <row r="562" spans="2:3" hidden="1" x14ac:dyDescent="0.25">
      <c r="B562" s="5" t="s">
        <v>323</v>
      </c>
      <c r="C562" s="58">
        <v>1</v>
      </c>
    </row>
    <row r="563" spans="2:3" hidden="1" x14ac:dyDescent="0.25">
      <c r="B563" s="5" t="s">
        <v>324</v>
      </c>
      <c r="C563" s="58">
        <v>1</v>
      </c>
    </row>
    <row r="564" spans="2:3" hidden="1" x14ac:dyDescent="0.25">
      <c r="B564" s="5" t="s">
        <v>325</v>
      </c>
      <c r="C564" s="58">
        <v>1</v>
      </c>
    </row>
    <row r="565" spans="2:3" hidden="1" x14ac:dyDescent="0.25">
      <c r="B565" s="5" t="s">
        <v>326</v>
      </c>
      <c r="C565" s="58">
        <v>1</v>
      </c>
    </row>
    <row r="566" spans="2:3" hidden="1" x14ac:dyDescent="0.25">
      <c r="B566" s="5" t="s">
        <v>327</v>
      </c>
      <c r="C566" s="58">
        <v>1</v>
      </c>
    </row>
    <row r="567" spans="2:3" hidden="1" x14ac:dyDescent="0.25">
      <c r="B567" s="5" t="s">
        <v>120</v>
      </c>
      <c r="C567" s="58">
        <v>1</v>
      </c>
    </row>
    <row r="568" spans="2:3" hidden="1" x14ac:dyDescent="0.25">
      <c r="B568" s="5" t="s">
        <v>328</v>
      </c>
      <c r="C568" s="58">
        <v>1</v>
      </c>
    </row>
    <row r="569" spans="2:3" hidden="1" x14ac:dyDescent="0.25">
      <c r="B569" s="5" t="s">
        <v>329</v>
      </c>
      <c r="C569" s="58">
        <v>1</v>
      </c>
    </row>
    <row r="570" spans="2:3" hidden="1" x14ac:dyDescent="0.25">
      <c r="B570" s="5" t="s">
        <v>330</v>
      </c>
      <c r="C570" s="58">
        <v>1</v>
      </c>
    </row>
    <row r="571" spans="2:3" hidden="1" x14ac:dyDescent="0.25">
      <c r="B571" s="5" t="s">
        <v>308</v>
      </c>
      <c r="C571" s="58">
        <v>1</v>
      </c>
    </row>
    <row r="572" spans="2:3" hidden="1" x14ac:dyDescent="0.25">
      <c r="B572" s="5" t="s">
        <v>331</v>
      </c>
      <c r="C572" s="58">
        <v>1</v>
      </c>
    </row>
    <row r="573" spans="2:3" hidden="1" x14ac:dyDescent="0.25">
      <c r="B573" s="5" t="s">
        <v>332</v>
      </c>
      <c r="C573" s="58">
        <v>1</v>
      </c>
    </row>
    <row r="574" spans="2:3" hidden="1" x14ac:dyDescent="0.25">
      <c r="B574" s="5" t="s">
        <v>37</v>
      </c>
      <c r="C574" s="58">
        <v>1</v>
      </c>
    </row>
    <row r="575" spans="2:3" hidden="1" x14ac:dyDescent="0.25">
      <c r="B575" s="5" t="s">
        <v>300</v>
      </c>
      <c r="C575" s="58">
        <v>1</v>
      </c>
    </row>
    <row r="576" spans="2:3" hidden="1" x14ac:dyDescent="0.25">
      <c r="B576" s="5" t="s">
        <v>333</v>
      </c>
      <c r="C576" s="58">
        <v>1</v>
      </c>
    </row>
    <row r="577" spans="1:15" hidden="1" x14ac:dyDescent="0.25">
      <c r="B577" s="5" t="s">
        <v>184</v>
      </c>
      <c r="C577" s="58">
        <v>1</v>
      </c>
    </row>
    <row r="578" spans="1:15" hidden="1" x14ac:dyDescent="0.25">
      <c r="B578" s="5" t="s">
        <v>334</v>
      </c>
      <c r="C578" s="58">
        <v>1</v>
      </c>
    </row>
    <row r="579" spans="1:15" hidden="1" x14ac:dyDescent="0.25">
      <c r="B579" s="5" t="s">
        <v>335</v>
      </c>
      <c r="C579" s="58">
        <v>1</v>
      </c>
    </row>
    <row r="580" spans="1:15" hidden="1" x14ac:dyDescent="0.25">
      <c r="B580" s="5" t="s">
        <v>138</v>
      </c>
      <c r="C580" s="58">
        <v>1</v>
      </c>
    </row>
    <row r="581" spans="1:15" hidden="1" x14ac:dyDescent="0.25">
      <c r="B581" s="5" t="s">
        <v>336</v>
      </c>
      <c r="C581" s="58">
        <v>1</v>
      </c>
    </row>
    <row r="582" spans="1:15" hidden="1" x14ac:dyDescent="0.25">
      <c r="B582" s="5" t="s">
        <v>337</v>
      </c>
      <c r="C582" s="58">
        <v>1</v>
      </c>
    </row>
    <row r="583" spans="1:15" hidden="1" x14ac:dyDescent="0.25">
      <c r="B583" s="5" t="s">
        <v>338</v>
      </c>
      <c r="C583" s="58">
        <v>1</v>
      </c>
    </row>
    <row r="584" spans="1:15" hidden="1" x14ac:dyDescent="0.25">
      <c r="B584" s="5" t="s">
        <v>339</v>
      </c>
      <c r="C584" s="58">
        <v>1</v>
      </c>
    </row>
    <row r="585" spans="1:15" hidden="1" x14ac:dyDescent="0.25">
      <c r="B585" s="5" t="s">
        <v>340</v>
      </c>
      <c r="C585" s="58">
        <v>1</v>
      </c>
    </row>
    <row r="586" spans="1:15" hidden="1" x14ac:dyDescent="0.25">
      <c r="B586" s="5" t="s">
        <v>341</v>
      </c>
      <c r="C586" s="58">
        <v>1</v>
      </c>
    </row>
    <row r="587" spans="1:15" hidden="1" x14ac:dyDescent="0.25">
      <c r="B587" s="5" t="s">
        <v>342</v>
      </c>
      <c r="C587" s="58">
        <v>1</v>
      </c>
    </row>
    <row r="588" spans="1:15" hidden="1" x14ac:dyDescent="0.25">
      <c r="B588" s="5" t="s">
        <v>343</v>
      </c>
      <c r="C588" s="58">
        <v>1</v>
      </c>
    </row>
    <row r="589" spans="1:15" hidden="1" x14ac:dyDescent="0.25">
      <c r="B589" s="64" t="s">
        <v>344</v>
      </c>
      <c r="C589" s="65">
        <v>1</v>
      </c>
    </row>
    <row r="590" spans="1:15" x14ac:dyDescent="0.25">
      <c r="A590" s="61">
        <v>31</v>
      </c>
      <c r="B590" s="70" t="s">
        <v>612</v>
      </c>
      <c r="C590" s="71" t="s">
        <v>613</v>
      </c>
      <c r="D590" s="74">
        <f>УстьМай!C36</f>
        <v>78.335000000000008</v>
      </c>
      <c r="E590" s="74">
        <f>УстьМай!D36</f>
        <v>80.297500000000014</v>
      </c>
      <c r="F590" s="74">
        <f>УстьМай!E36</f>
        <v>79.30047436069691</v>
      </c>
      <c r="G590" s="75">
        <f>УстьМай!I36</f>
        <v>102.37360124152576</v>
      </c>
      <c r="H590" s="75">
        <f>УстьМай!J36</f>
        <v>102.4284461452603</v>
      </c>
      <c r="I590" s="75">
        <f>УстьМай!K36</f>
        <v>102.42469738116317</v>
      </c>
      <c r="J590" s="93"/>
      <c r="K590" s="93"/>
      <c r="L590" s="93"/>
      <c r="M590" s="75"/>
      <c r="N590" s="75"/>
      <c r="O590" s="75"/>
    </row>
    <row r="591" spans="1:15" hidden="1" x14ac:dyDescent="0.25">
      <c r="B591" s="66" t="s">
        <v>457</v>
      </c>
      <c r="C591" s="67">
        <v>1</v>
      </c>
    </row>
    <row r="592" spans="1:15" hidden="1" x14ac:dyDescent="0.25">
      <c r="B592" s="5" t="s">
        <v>458</v>
      </c>
      <c r="C592" s="58">
        <v>0</v>
      </c>
    </row>
    <row r="593" spans="1:15" hidden="1" x14ac:dyDescent="0.25">
      <c r="B593" s="5" t="s">
        <v>459</v>
      </c>
      <c r="C593" s="58">
        <v>1</v>
      </c>
    </row>
    <row r="594" spans="1:15" hidden="1" x14ac:dyDescent="0.25">
      <c r="B594" s="5" t="s">
        <v>460</v>
      </c>
      <c r="C594" s="58">
        <v>1</v>
      </c>
    </row>
    <row r="595" spans="1:15" hidden="1" x14ac:dyDescent="0.25">
      <c r="B595" s="5" t="s">
        <v>461</v>
      </c>
      <c r="C595" s="58">
        <v>0</v>
      </c>
    </row>
    <row r="596" spans="1:15" hidden="1" x14ac:dyDescent="0.25">
      <c r="B596" s="5" t="s">
        <v>462</v>
      </c>
      <c r="C596" s="58">
        <v>1</v>
      </c>
    </row>
    <row r="597" spans="1:15" hidden="1" x14ac:dyDescent="0.25">
      <c r="B597" s="5" t="s">
        <v>463</v>
      </c>
      <c r="C597" s="58">
        <v>0</v>
      </c>
    </row>
    <row r="598" spans="1:15" hidden="1" x14ac:dyDescent="0.25">
      <c r="B598" s="5" t="s">
        <v>464</v>
      </c>
      <c r="C598" s="58">
        <v>1</v>
      </c>
    </row>
    <row r="599" spans="1:15" hidden="1" x14ac:dyDescent="0.25">
      <c r="B599" s="5" t="s">
        <v>465</v>
      </c>
      <c r="C599" s="58">
        <v>0</v>
      </c>
    </row>
    <row r="600" spans="1:15" hidden="1" x14ac:dyDescent="0.25">
      <c r="B600" s="5" t="s">
        <v>466</v>
      </c>
      <c r="C600" s="58">
        <v>1</v>
      </c>
    </row>
    <row r="601" spans="1:15" hidden="1" x14ac:dyDescent="0.25">
      <c r="B601" s="5" t="s">
        <v>270</v>
      </c>
      <c r="C601" s="58">
        <v>0</v>
      </c>
    </row>
    <row r="602" spans="1:15" hidden="1" x14ac:dyDescent="0.25">
      <c r="B602" s="5" t="s">
        <v>467</v>
      </c>
      <c r="C602" s="58">
        <v>0</v>
      </c>
    </row>
    <row r="603" spans="1:15" hidden="1" x14ac:dyDescent="0.25">
      <c r="B603" s="5" t="s">
        <v>468</v>
      </c>
      <c r="C603" s="58">
        <v>1</v>
      </c>
    </row>
    <row r="604" spans="1:15" hidden="1" x14ac:dyDescent="0.25">
      <c r="B604" s="5" t="s">
        <v>113</v>
      </c>
      <c r="C604" s="58">
        <v>0</v>
      </c>
    </row>
    <row r="605" spans="1:15" hidden="1" x14ac:dyDescent="0.25">
      <c r="B605" s="64" t="s">
        <v>469</v>
      </c>
      <c r="C605" s="65">
        <v>1</v>
      </c>
    </row>
    <row r="606" spans="1:15" ht="17.25" x14ac:dyDescent="0.25">
      <c r="A606" s="61">
        <v>32</v>
      </c>
      <c r="B606" s="70" t="s">
        <v>643</v>
      </c>
      <c r="C606" s="71" t="s">
        <v>509</v>
      </c>
      <c r="D606" s="74">
        <f>'Усть-Яна'!C26</f>
        <v>80.39</v>
      </c>
      <c r="E606" s="74">
        <f>'Усть-Яна'!D26</f>
        <v>80.39</v>
      </c>
      <c r="F606" s="74">
        <f>'Усть-Яна'!E26</f>
        <v>80.39</v>
      </c>
      <c r="G606" s="75">
        <f>'Усть-Яна'!I26</f>
        <v>100</v>
      </c>
      <c r="H606" s="75">
        <f>'Усть-Яна'!J26</f>
        <v>100</v>
      </c>
      <c r="I606" s="75">
        <f>'Усть-Яна'!K26</f>
        <v>100</v>
      </c>
      <c r="J606" s="61"/>
      <c r="K606" s="61"/>
      <c r="L606" s="61"/>
      <c r="M606" s="75"/>
      <c r="N606" s="75"/>
      <c r="O606" s="75"/>
    </row>
    <row r="607" spans="1:15" hidden="1" x14ac:dyDescent="0.25">
      <c r="B607" s="66" t="s">
        <v>614</v>
      </c>
      <c r="C607" s="67">
        <v>1</v>
      </c>
    </row>
    <row r="608" spans="1:15" hidden="1" x14ac:dyDescent="0.25">
      <c r="B608" s="5" t="s">
        <v>615</v>
      </c>
      <c r="C608" s="58">
        <v>0</v>
      </c>
    </row>
    <row r="609" spans="1:15" hidden="1" x14ac:dyDescent="0.25">
      <c r="B609" s="5" t="s">
        <v>616</v>
      </c>
      <c r="C609" s="58">
        <v>0</v>
      </c>
    </row>
    <row r="610" spans="1:15" hidden="1" x14ac:dyDescent="0.25">
      <c r="B610" s="5" t="s">
        <v>617</v>
      </c>
      <c r="C610" s="58">
        <v>1</v>
      </c>
    </row>
    <row r="611" spans="1:15" hidden="1" x14ac:dyDescent="0.25">
      <c r="B611" s="5" t="s">
        <v>618</v>
      </c>
      <c r="C611" s="58">
        <v>0</v>
      </c>
    </row>
    <row r="612" spans="1:15" hidden="1" x14ac:dyDescent="0.25">
      <c r="B612" s="5" t="s">
        <v>226</v>
      </c>
      <c r="C612" s="58">
        <v>1</v>
      </c>
    </row>
    <row r="613" spans="1:15" hidden="1" x14ac:dyDescent="0.25">
      <c r="B613" s="5" t="s">
        <v>619</v>
      </c>
      <c r="C613" s="58">
        <v>1</v>
      </c>
    </row>
    <row r="614" spans="1:15" hidden="1" x14ac:dyDescent="0.25">
      <c r="B614" s="5" t="s">
        <v>620</v>
      </c>
      <c r="C614" s="58">
        <v>1</v>
      </c>
    </row>
    <row r="615" spans="1:15" hidden="1" x14ac:dyDescent="0.25">
      <c r="B615" s="5" t="s">
        <v>621</v>
      </c>
      <c r="C615" s="58">
        <v>0</v>
      </c>
    </row>
    <row r="616" spans="1:15" hidden="1" x14ac:dyDescent="0.25">
      <c r="B616" s="64" t="s">
        <v>622</v>
      </c>
      <c r="C616" s="65">
        <v>0</v>
      </c>
    </row>
    <row r="617" spans="1:15" x14ac:dyDescent="0.25">
      <c r="A617" s="61">
        <v>33</v>
      </c>
      <c r="B617" s="70" t="s">
        <v>623</v>
      </c>
      <c r="C617" s="71" t="s">
        <v>624</v>
      </c>
      <c r="D617" s="74">
        <f>Чурапч!C66</f>
        <v>78.040714285714287</v>
      </c>
      <c r="E617" s="74">
        <f>Чурапч!D66</f>
        <v>78.040714285714287</v>
      </c>
      <c r="F617" s="74">
        <f>Чурапч!E66</f>
        <v>78.040714285714287</v>
      </c>
      <c r="G617" s="75">
        <f>Чурапч!I66</f>
        <v>110.24924318869829</v>
      </c>
      <c r="H617" s="75">
        <f>Чурапч!J66</f>
        <v>108.76754604280737</v>
      </c>
      <c r="I617" s="75">
        <f>Чурапч!K66</f>
        <v>109.51458759732364</v>
      </c>
      <c r="J617" s="61"/>
      <c r="K617" s="61"/>
      <c r="L617" s="61"/>
      <c r="M617" s="75"/>
      <c r="N617" s="75"/>
      <c r="O617" s="75"/>
    </row>
    <row r="618" spans="1:15" hidden="1" x14ac:dyDescent="0.25">
      <c r="B618" s="66" t="s">
        <v>378</v>
      </c>
      <c r="C618" s="67">
        <v>1</v>
      </c>
    </row>
    <row r="619" spans="1:15" hidden="1" x14ac:dyDescent="0.25">
      <c r="B619" s="5" t="s">
        <v>261</v>
      </c>
      <c r="C619" s="58">
        <v>1</v>
      </c>
    </row>
    <row r="620" spans="1:15" hidden="1" x14ac:dyDescent="0.25">
      <c r="B620" s="5" t="s">
        <v>379</v>
      </c>
      <c r="C620" s="58">
        <v>0</v>
      </c>
    </row>
    <row r="621" spans="1:15" hidden="1" x14ac:dyDescent="0.25">
      <c r="B621" s="5" t="s">
        <v>380</v>
      </c>
      <c r="C621" s="58">
        <v>1</v>
      </c>
    </row>
    <row r="622" spans="1:15" hidden="1" x14ac:dyDescent="0.25">
      <c r="B622" s="5" t="s">
        <v>381</v>
      </c>
      <c r="C622" s="58">
        <v>1</v>
      </c>
    </row>
    <row r="623" spans="1:15" hidden="1" x14ac:dyDescent="0.25">
      <c r="B623" s="5" t="s">
        <v>382</v>
      </c>
      <c r="C623" s="58">
        <v>1</v>
      </c>
    </row>
    <row r="624" spans="1:15" hidden="1" x14ac:dyDescent="0.25">
      <c r="B624" s="5" t="s">
        <v>383</v>
      </c>
      <c r="C624" s="58">
        <v>1</v>
      </c>
    </row>
    <row r="625" spans="2:3" hidden="1" x14ac:dyDescent="0.25">
      <c r="B625" s="5" t="s">
        <v>384</v>
      </c>
      <c r="C625" s="58">
        <v>1</v>
      </c>
    </row>
    <row r="626" spans="2:3" hidden="1" x14ac:dyDescent="0.25">
      <c r="B626" s="5" t="s">
        <v>184</v>
      </c>
      <c r="C626" s="58">
        <v>1</v>
      </c>
    </row>
    <row r="627" spans="2:3" hidden="1" x14ac:dyDescent="0.25">
      <c r="B627" s="5" t="s">
        <v>385</v>
      </c>
      <c r="C627" s="58">
        <v>1</v>
      </c>
    </row>
    <row r="628" spans="2:3" hidden="1" x14ac:dyDescent="0.25">
      <c r="B628" s="5" t="s">
        <v>386</v>
      </c>
      <c r="C628" s="58">
        <v>1</v>
      </c>
    </row>
    <row r="629" spans="2:3" hidden="1" x14ac:dyDescent="0.25">
      <c r="B629" s="5" t="s">
        <v>387</v>
      </c>
      <c r="C629" s="58">
        <v>1</v>
      </c>
    </row>
    <row r="630" spans="2:3" hidden="1" x14ac:dyDescent="0.25">
      <c r="B630" s="5" t="s">
        <v>388</v>
      </c>
      <c r="C630" s="58">
        <v>0</v>
      </c>
    </row>
    <row r="631" spans="2:3" hidden="1" x14ac:dyDescent="0.25">
      <c r="B631" s="5" t="s">
        <v>389</v>
      </c>
      <c r="C631" s="58">
        <v>1</v>
      </c>
    </row>
    <row r="632" spans="2:3" hidden="1" x14ac:dyDescent="0.25">
      <c r="B632" s="5" t="s">
        <v>390</v>
      </c>
      <c r="C632" s="58">
        <v>1</v>
      </c>
    </row>
    <row r="633" spans="2:3" hidden="1" x14ac:dyDescent="0.25">
      <c r="B633" s="5" t="s">
        <v>138</v>
      </c>
      <c r="C633" s="58">
        <v>1</v>
      </c>
    </row>
    <row r="634" spans="2:3" hidden="1" x14ac:dyDescent="0.25">
      <c r="B634" s="5" t="s">
        <v>391</v>
      </c>
      <c r="C634" s="58">
        <v>1</v>
      </c>
    </row>
    <row r="635" spans="2:3" hidden="1" x14ac:dyDescent="0.25">
      <c r="B635" s="5" t="s">
        <v>168</v>
      </c>
      <c r="C635" s="58">
        <v>1</v>
      </c>
    </row>
    <row r="636" spans="2:3" hidden="1" x14ac:dyDescent="0.25">
      <c r="B636" s="5" t="s">
        <v>392</v>
      </c>
      <c r="C636" s="58">
        <v>1</v>
      </c>
    </row>
    <row r="637" spans="2:3" hidden="1" x14ac:dyDescent="0.25">
      <c r="B637" s="5" t="s">
        <v>393</v>
      </c>
      <c r="C637" s="58">
        <v>1</v>
      </c>
    </row>
    <row r="638" spans="2:3" hidden="1" x14ac:dyDescent="0.25">
      <c r="B638" s="5" t="s">
        <v>394</v>
      </c>
      <c r="C638" s="58">
        <v>1</v>
      </c>
    </row>
    <row r="639" spans="2:3" hidden="1" x14ac:dyDescent="0.25">
      <c r="B639" s="5" t="s">
        <v>395</v>
      </c>
      <c r="C639" s="58">
        <v>1</v>
      </c>
    </row>
    <row r="640" spans="2:3" hidden="1" x14ac:dyDescent="0.25">
      <c r="B640" s="5" t="s">
        <v>396</v>
      </c>
      <c r="C640" s="58">
        <v>1</v>
      </c>
    </row>
    <row r="641" spans="1:15" hidden="1" x14ac:dyDescent="0.25">
      <c r="B641" s="5" t="s">
        <v>397</v>
      </c>
      <c r="C641" s="58">
        <v>1</v>
      </c>
    </row>
    <row r="642" spans="1:15" hidden="1" x14ac:dyDescent="0.25">
      <c r="B642" s="5" t="s">
        <v>398</v>
      </c>
      <c r="C642" s="58">
        <v>1</v>
      </c>
    </row>
    <row r="643" spans="1:15" hidden="1" x14ac:dyDescent="0.25">
      <c r="B643" s="5" t="s">
        <v>41</v>
      </c>
      <c r="C643" s="58">
        <v>1</v>
      </c>
    </row>
    <row r="644" spans="1:15" hidden="1" x14ac:dyDescent="0.25">
      <c r="B644" s="5" t="s">
        <v>399</v>
      </c>
      <c r="C644" s="58">
        <v>1</v>
      </c>
    </row>
    <row r="645" spans="1:15" hidden="1" x14ac:dyDescent="0.25">
      <c r="B645" s="5" t="s">
        <v>400</v>
      </c>
      <c r="C645" s="58">
        <v>1</v>
      </c>
    </row>
    <row r="646" spans="1:15" hidden="1" x14ac:dyDescent="0.25">
      <c r="B646" s="5" t="s">
        <v>261</v>
      </c>
      <c r="C646" s="58">
        <v>1</v>
      </c>
    </row>
    <row r="647" spans="1:15" hidden="1" x14ac:dyDescent="0.25">
      <c r="B647" s="64" t="s">
        <v>401</v>
      </c>
      <c r="C647" s="65">
        <v>1</v>
      </c>
    </row>
    <row r="648" spans="1:15" x14ac:dyDescent="0.25">
      <c r="A648" s="61">
        <v>34</v>
      </c>
      <c r="B648" s="70" t="s">
        <v>625</v>
      </c>
      <c r="C648" s="71" t="s">
        <v>503</v>
      </c>
      <c r="D648" s="74">
        <f>'Эвено-Бытан'!C14</f>
        <v>44</v>
      </c>
      <c r="E648" s="74">
        <f>'Эвено-Бытан'!D14</f>
        <v>44</v>
      </c>
      <c r="F648" s="74">
        <f>'Эвено-Бытан'!E14</f>
        <v>44</v>
      </c>
      <c r="G648" s="75">
        <f>'Эвено-Бытан'!I14</f>
        <v>100</v>
      </c>
      <c r="H648" s="75">
        <f>'Эвено-Бытан'!J14</f>
        <v>100</v>
      </c>
      <c r="I648" s="75">
        <f>'Эвено-Бытан'!K14</f>
        <v>100</v>
      </c>
      <c r="J648" s="61"/>
      <c r="K648" s="61"/>
      <c r="L648" s="61"/>
      <c r="M648" s="75"/>
      <c r="N648" s="75"/>
      <c r="O648" s="75"/>
    </row>
    <row r="649" spans="1:15" hidden="1" x14ac:dyDescent="0.25">
      <c r="B649" s="66" t="s">
        <v>345</v>
      </c>
      <c r="C649" s="67">
        <v>0</v>
      </c>
    </row>
    <row r="650" spans="1:15" hidden="1" x14ac:dyDescent="0.25">
      <c r="B650" s="5" t="s">
        <v>346</v>
      </c>
      <c r="C650" s="58">
        <v>1</v>
      </c>
    </row>
    <row r="651" spans="1:15" hidden="1" x14ac:dyDescent="0.25">
      <c r="B651" s="5" t="s">
        <v>347</v>
      </c>
      <c r="C651" s="58">
        <v>0</v>
      </c>
    </row>
    <row r="652" spans="1:15" hidden="1" x14ac:dyDescent="0.25">
      <c r="B652" s="64" t="s">
        <v>348</v>
      </c>
      <c r="C652" s="65">
        <v>1</v>
      </c>
    </row>
    <row r="653" spans="1:15" x14ac:dyDescent="0.25">
      <c r="A653" s="61">
        <v>35</v>
      </c>
      <c r="B653" s="70" t="s">
        <v>626</v>
      </c>
      <c r="C653" s="71" t="s">
        <v>528</v>
      </c>
      <c r="D653" s="74">
        <f>Якутск!C28</f>
        <v>81.42</v>
      </c>
      <c r="E653" s="74">
        <f>Якутск!D28</f>
        <v>84.28</v>
      </c>
      <c r="F653" s="74">
        <f>Якутск!E28</f>
        <v>82.837658103063248</v>
      </c>
      <c r="G653" s="75">
        <f>Якутск!I28</f>
        <v>120.62222222222223</v>
      </c>
      <c r="H653" s="75">
        <f>Якутск!J28</f>
        <v>120.65855404438082</v>
      </c>
      <c r="I653" s="75">
        <f>Якутск!K28</f>
        <v>120.64038676559899</v>
      </c>
      <c r="J653" s="74">
        <f>Якутск!C30</f>
        <v>71.300000000000011</v>
      </c>
      <c r="K653" s="74">
        <f>Якутск!D30</f>
        <v>76.100000000000009</v>
      </c>
      <c r="L653" s="74">
        <f>Якутск!E30</f>
        <v>73.65961024710063</v>
      </c>
      <c r="M653" s="75">
        <f>Якутск!I30</f>
        <v>113.42666242443526</v>
      </c>
      <c r="N653" s="75">
        <f>Якутск!J30</f>
        <v>115.81190077613759</v>
      </c>
      <c r="O653" s="75">
        <f>Якутск!K30</f>
        <v>114.61105087543983</v>
      </c>
    </row>
    <row r="654" spans="1:15" hidden="1" x14ac:dyDescent="0.25">
      <c r="B654" s="66" t="s">
        <v>126</v>
      </c>
      <c r="C654" s="67">
        <v>1</v>
      </c>
    </row>
    <row r="655" spans="1:15" hidden="1" x14ac:dyDescent="0.25">
      <c r="B655" s="5" t="s">
        <v>127</v>
      </c>
      <c r="C655" s="58">
        <v>1</v>
      </c>
    </row>
    <row r="656" spans="1:15" hidden="1" x14ac:dyDescent="0.25">
      <c r="B656" s="5" t="s">
        <v>128</v>
      </c>
      <c r="C656" s="58">
        <v>1</v>
      </c>
    </row>
    <row r="657" spans="1:15" hidden="1" x14ac:dyDescent="0.25">
      <c r="B657" s="5" t="s">
        <v>129</v>
      </c>
      <c r="C657" s="58">
        <v>1</v>
      </c>
    </row>
    <row r="658" spans="1:15" hidden="1" x14ac:dyDescent="0.25">
      <c r="B658" s="5" t="s">
        <v>130</v>
      </c>
      <c r="C658" s="58">
        <v>1</v>
      </c>
    </row>
    <row r="659" spans="1:15" hidden="1" x14ac:dyDescent="0.25">
      <c r="B659" s="5" t="s">
        <v>131</v>
      </c>
      <c r="C659" s="58">
        <v>1</v>
      </c>
    </row>
    <row r="660" spans="1:15" hidden="1" x14ac:dyDescent="0.25">
      <c r="B660" s="5" t="s">
        <v>132</v>
      </c>
      <c r="C660" s="58">
        <v>1</v>
      </c>
    </row>
    <row r="661" spans="1:15" hidden="1" x14ac:dyDescent="0.25">
      <c r="B661" s="5" t="s">
        <v>133</v>
      </c>
      <c r="C661" s="58">
        <v>1</v>
      </c>
    </row>
    <row r="662" spans="1:15" hidden="1" x14ac:dyDescent="0.25">
      <c r="B662" s="5" t="s">
        <v>134</v>
      </c>
      <c r="C662" s="58">
        <v>1</v>
      </c>
    </row>
    <row r="663" spans="1:15" hidden="1" x14ac:dyDescent="0.25">
      <c r="B663" s="5" t="s">
        <v>135</v>
      </c>
      <c r="C663" s="58">
        <v>1</v>
      </c>
    </row>
    <row r="664" spans="1:15" hidden="1" x14ac:dyDescent="0.25">
      <c r="B664" s="64" t="s">
        <v>136</v>
      </c>
      <c r="C664" s="65">
        <v>1</v>
      </c>
    </row>
    <row r="665" spans="1:15" ht="17.25" x14ac:dyDescent="0.25">
      <c r="A665" s="61">
        <v>36</v>
      </c>
      <c r="B665" s="90" t="s">
        <v>644</v>
      </c>
      <c r="C665" s="71" t="s">
        <v>627</v>
      </c>
      <c r="D665" s="74">
        <f>Жатай!C4</f>
        <v>71.41</v>
      </c>
      <c r="E665" s="74">
        <f>Жатай!D4</f>
        <v>77.14</v>
      </c>
      <c r="F665" s="74">
        <f>Жатай!E4</f>
        <v>74.219723793611621</v>
      </c>
      <c r="G665" s="75">
        <f>Жатай!I4</f>
        <v>119.01666666666667</v>
      </c>
      <c r="H665" s="75">
        <f>Жатай!J4</f>
        <v>112.49817704535512</v>
      </c>
      <c r="I665" s="75">
        <f>Жатай!K4</f>
        <v>115.71152940832941</v>
      </c>
      <c r="J665" s="74">
        <f>Жатай!C6</f>
        <v>67.14</v>
      </c>
      <c r="K665" s="74">
        <f>Жатай!D6</f>
        <v>70</v>
      </c>
      <c r="L665" s="74">
        <f>Жатай!E6</f>
        <v>68.555087338577579</v>
      </c>
      <c r="M665" s="75">
        <f>Жатай!I6</f>
        <v>95.914285714285725</v>
      </c>
      <c r="N665" s="75">
        <f>Жатай!J6</f>
        <v>87.5</v>
      </c>
      <c r="O665" s="75">
        <f>Жатай!K6</f>
        <v>91.610588907614826</v>
      </c>
    </row>
    <row r="666" spans="1:15" hidden="1" x14ac:dyDescent="0.25">
      <c r="B666" s="68" t="s">
        <v>490</v>
      </c>
      <c r="C666" s="69">
        <v>1</v>
      </c>
    </row>
    <row r="667" spans="1:15" x14ac:dyDescent="0.25">
      <c r="A667" s="61">
        <v>37</v>
      </c>
      <c r="B667" s="70" t="s">
        <v>628</v>
      </c>
      <c r="C667" s="71" t="s">
        <v>509</v>
      </c>
      <c r="D667" s="74">
        <f>Нерюнгр!C24</f>
        <v>91.258333333333326</v>
      </c>
      <c r="E667" s="74">
        <f>Нерюнгр!D24</f>
        <v>101.315</v>
      </c>
      <c r="F667" s="74">
        <f>Нерюнгр!E24</f>
        <v>96.068805622213631</v>
      </c>
      <c r="G667" s="75">
        <f>Нерюнгр!I24</f>
        <v>108.43065032646453</v>
      </c>
      <c r="H667" s="75">
        <f>Нерюнгр!J24</f>
        <v>107.35120489222574</v>
      </c>
      <c r="I667" s="75">
        <f>Нерюнгр!K24</f>
        <v>107.85631083801417</v>
      </c>
      <c r="J667" s="74">
        <f>Нерюнгр!C26</f>
        <v>78.625</v>
      </c>
      <c r="K667" s="74">
        <f>Нерюнгр!D26</f>
        <v>103.175</v>
      </c>
      <c r="L667" s="74">
        <f>Нерюнгр!E26</f>
        <v>89.184940596389865</v>
      </c>
      <c r="M667" s="75">
        <f>Нерюнгр!I26</f>
        <v>119.26130043482657</v>
      </c>
      <c r="N667" s="75">
        <f>Нерюнгр!J26</f>
        <v>121.73083729893419</v>
      </c>
      <c r="O667" s="75">
        <f>Нерюнгр!K26</f>
        <v>119.81890503583598</v>
      </c>
    </row>
    <row r="668" spans="1:15" hidden="1" x14ac:dyDescent="0.25">
      <c r="B668" s="66" t="s">
        <v>349</v>
      </c>
      <c r="C668" s="67">
        <v>1</v>
      </c>
    </row>
    <row r="669" spans="1:15" hidden="1" x14ac:dyDescent="0.25">
      <c r="B669" s="5" t="s">
        <v>350</v>
      </c>
      <c r="C669" s="58">
        <v>1</v>
      </c>
    </row>
    <row r="670" spans="1:15" hidden="1" x14ac:dyDescent="0.25">
      <c r="B670" s="5" t="s">
        <v>351</v>
      </c>
      <c r="C670" s="58">
        <v>0</v>
      </c>
    </row>
    <row r="671" spans="1:15" hidden="1" x14ac:dyDescent="0.25">
      <c r="B671" s="5" t="s">
        <v>352</v>
      </c>
      <c r="C671" s="58">
        <v>0</v>
      </c>
    </row>
    <row r="672" spans="1:15" hidden="1" x14ac:dyDescent="0.25">
      <c r="B672" s="5" t="s">
        <v>353</v>
      </c>
      <c r="C672" s="58">
        <v>1</v>
      </c>
    </row>
    <row r="673" spans="2:12" hidden="1" x14ac:dyDescent="0.25">
      <c r="B673" s="5" t="s">
        <v>354</v>
      </c>
      <c r="C673" s="58">
        <v>0</v>
      </c>
    </row>
    <row r="674" spans="2:12" hidden="1" x14ac:dyDescent="0.25">
      <c r="B674" s="5" t="s">
        <v>355</v>
      </c>
      <c r="C674" s="58">
        <v>1</v>
      </c>
    </row>
    <row r="675" spans="2:12" hidden="1" x14ac:dyDescent="0.25">
      <c r="B675" s="5" t="s">
        <v>356</v>
      </c>
      <c r="C675" s="58">
        <v>0</v>
      </c>
    </row>
    <row r="676" spans="2:12" hidden="1" x14ac:dyDescent="0.25">
      <c r="B676" s="5" t="s">
        <v>357</v>
      </c>
      <c r="C676" s="58">
        <v>1</v>
      </c>
    </row>
    <row r="677" spans="2:12" x14ac:dyDescent="0.25">
      <c r="B677" s="3"/>
      <c r="C677" s="59" t="s">
        <v>629</v>
      </c>
    </row>
    <row r="678" spans="2:12" x14ac:dyDescent="0.25">
      <c r="B678" s="88" t="s">
        <v>638</v>
      </c>
      <c r="J678" s="20"/>
      <c r="K678" s="20"/>
      <c r="L678" s="20"/>
    </row>
    <row r="679" spans="2:12" x14ac:dyDescent="0.25">
      <c r="B679" s="89" t="s">
        <v>647</v>
      </c>
      <c r="J679" s="20"/>
      <c r="K679" s="20"/>
      <c r="L679" s="20"/>
    </row>
    <row r="680" spans="2:12" x14ac:dyDescent="0.25">
      <c r="B680" s="89" t="s">
        <v>648</v>
      </c>
      <c r="J680" s="20"/>
      <c r="K680" s="20"/>
      <c r="L680" s="20"/>
    </row>
    <row r="681" spans="2:12" x14ac:dyDescent="0.25">
      <c r="B681" s="91" t="s">
        <v>649</v>
      </c>
      <c r="J681" s="20"/>
      <c r="K681" s="20"/>
      <c r="L681" s="20"/>
    </row>
    <row r="682" spans="2:12" x14ac:dyDescent="0.25">
      <c r="B682" s="89" t="s">
        <v>650</v>
      </c>
      <c r="J682" s="20"/>
      <c r="K682" s="20"/>
      <c r="L682" s="20"/>
    </row>
    <row r="683" spans="2:12" x14ac:dyDescent="0.25">
      <c r="B683" s="89" t="s">
        <v>651</v>
      </c>
      <c r="J683" s="20"/>
      <c r="K683" s="20"/>
      <c r="L683" s="20"/>
    </row>
    <row r="684" spans="2:12" x14ac:dyDescent="0.25">
      <c r="B684" s="91" t="s">
        <v>652</v>
      </c>
      <c r="J684" s="20"/>
      <c r="K684" s="20"/>
      <c r="L684" s="20"/>
    </row>
    <row r="685" spans="2:12" x14ac:dyDescent="0.25">
      <c r="B685" s="92" t="s">
        <v>653</v>
      </c>
      <c r="C685" s="92"/>
    </row>
  </sheetData>
  <autoFilter ref="B3:C677">
    <filterColumn colId="0">
      <colorFilter dxfId="0" cellColor="0"/>
    </filterColumn>
  </autoFilter>
  <mergeCells count="6">
    <mergeCell ref="D2:F2"/>
    <mergeCell ref="G2:I2"/>
    <mergeCell ref="D1:I1"/>
    <mergeCell ref="J1:O1"/>
    <mergeCell ref="J2:L2"/>
    <mergeCell ref="M2:O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4"/>
  <sheetViews>
    <sheetView topLeftCell="A34" workbookViewId="0">
      <selection activeCell="L44" sqref="L44"/>
    </sheetView>
  </sheetViews>
  <sheetFormatPr defaultRowHeight="15" x14ac:dyDescent="0.25"/>
  <cols>
    <col min="1" max="1" width="3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22" t="s">
        <v>4</v>
      </c>
      <c r="D2" s="22" t="s">
        <v>5</v>
      </c>
      <c r="E2" s="22" t="s">
        <v>6</v>
      </c>
      <c r="F2" s="22" t="s">
        <v>4</v>
      </c>
      <c r="G2" s="22" t="s">
        <v>5</v>
      </c>
      <c r="H2" s="22" t="s">
        <v>6</v>
      </c>
      <c r="I2" s="22" t="s">
        <v>4</v>
      </c>
      <c r="J2" s="22" t="s">
        <v>5</v>
      </c>
      <c r="K2" s="22" t="s">
        <v>6</v>
      </c>
    </row>
    <row r="3" spans="1:11" x14ac:dyDescent="0.25">
      <c r="A3" s="2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153</v>
      </c>
      <c r="B4" s="6">
        <v>1</v>
      </c>
      <c r="C4" s="7">
        <v>90.15</v>
      </c>
      <c r="D4" s="7">
        <v>90.15</v>
      </c>
      <c r="E4" s="7">
        <f>GEOMEAN(C4:D4)</f>
        <v>90.15</v>
      </c>
      <c r="F4" s="7">
        <v>86.3</v>
      </c>
      <c r="G4" s="7">
        <v>86.3</v>
      </c>
      <c r="H4" s="7">
        <f>GEOMEAN(F4:G4)</f>
        <v>86.3</v>
      </c>
      <c r="I4" s="7">
        <f t="shared" ref="I4:K4" si="0">C4/F4*100</f>
        <v>104.4611819235226</v>
      </c>
      <c r="J4" s="7">
        <f t="shared" si="0"/>
        <v>104.4611819235226</v>
      </c>
      <c r="K4" s="7">
        <f t="shared" si="0"/>
        <v>104.4611819235226</v>
      </c>
    </row>
    <row r="5" spans="1:11" x14ac:dyDescent="0.25">
      <c r="A5" s="5" t="s">
        <v>154</v>
      </c>
      <c r="B5" s="6">
        <v>1</v>
      </c>
      <c r="C5" s="7">
        <v>90.15</v>
      </c>
      <c r="D5" s="7">
        <v>90.15</v>
      </c>
      <c r="E5" s="7">
        <f>GEOMEAN(C5:D5)</f>
        <v>90.15</v>
      </c>
      <c r="F5" s="7">
        <v>86.3</v>
      </c>
      <c r="G5" s="7">
        <v>86.3</v>
      </c>
      <c r="H5" s="7">
        <f>GEOMEAN(F5:G5)</f>
        <v>86.3</v>
      </c>
      <c r="I5" s="7">
        <f t="shared" ref="I5" si="1">C5/F5*100</f>
        <v>104.4611819235226</v>
      </c>
      <c r="J5" s="7">
        <f t="shared" ref="J5" si="2">D5/G5*100</f>
        <v>104.4611819235226</v>
      </c>
      <c r="K5" s="7">
        <f t="shared" ref="K5" si="3">E5/H5*100</f>
        <v>104.4611819235226</v>
      </c>
    </row>
    <row r="6" spans="1:11" x14ac:dyDescent="0.25">
      <c r="A6" s="5" t="s">
        <v>155</v>
      </c>
      <c r="B6" s="6">
        <v>1</v>
      </c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5" t="s">
        <v>156</v>
      </c>
      <c r="B7" s="6">
        <v>1</v>
      </c>
      <c r="C7" s="7"/>
      <c r="D7" s="7"/>
      <c r="E7" s="7"/>
      <c r="F7" s="7"/>
      <c r="G7" s="7"/>
      <c r="H7" s="7"/>
      <c r="I7" s="7"/>
      <c r="J7" s="7"/>
      <c r="K7" s="7"/>
    </row>
    <row r="8" spans="1:11" x14ac:dyDescent="0.25">
      <c r="A8" s="5" t="s">
        <v>157</v>
      </c>
      <c r="B8" s="6">
        <v>1</v>
      </c>
      <c r="C8" s="7"/>
      <c r="D8" s="7"/>
      <c r="E8" s="7"/>
      <c r="F8" s="7"/>
      <c r="G8" s="7"/>
      <c r="H8" s="7"/>
      <c r="I8" s="7"/>
      <c r="J8" s="7"/>
      <c r="K8" s="7"/>
    </row>
    <row r="9" spans="1:11" x14ac:dyDescent="0.25">
      <c r="A9" s="5" t="s">
        <v>158</v>
      </c>
      <c r="B9" s="6">
        <v>1</v>
      </c>
      <c r="C9" s="7">
        <v>90.15</v>
      </c>
      <c r="D9" s="7">
        <v>90.15</v>
      </c>
      <c r="E9" s="7">
        <f>GEOMEAN(C9:D9)</f>
        <v>90.15</v>
      </c>
      <c r="F9" s="7">
        <v>86.3</v>
      </c>
      <c r="G9" s="7">
        <v>86.3</v>
      </c>
      <c r="H9" s="7">
        <f>GEOMEAN(F9:G9)</f>
        <v>86.3</v>
      </c>
      <c r="I9" s="7">
        <f t="shared" ref="I9" si="4">C9/F9*100</f>
        <v>104.4611819235226</v>
      </c>
      <c r="J9" s="7">
        <f t="shared" ref="J9" si="5">D9/G9*100</f>
        <v>104.4611819235226</v>
      </c>
      <c r="K9" s="7">
        <f t="shared" ref="K9" si="6">E9/H9*100</f>
        <v>104.4611819235226</v>
      </c>
    </row>
    <row r="10" spans="1:11" x14ac:dyDescent="0.25">
      <c r="A10" s="5" t="s">
        <v>159</v>
      </c>
      <c r="B10" s="6">
        <v>1</v>
      </c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5" t="s">
        <v>160</v>
      </c>
      <c r="B11" s="6">
        <v>1</v>
      </c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5" t="s">
        <v>161</v>
      </c>
      <c r="B12" s="6">
        <v>1</v>
      </c>
      <c r="C12" s="7">
        <v>90.15</v>
      </c>
      <c r="D12" s="7">
        <v>90.15</v>
      </c>
      <c r="E12" s="7">
        <f>GEOMEAN(C12:D12)</f>
        <v>90.15</v>
      </c>
      <c r="F12" s="7">
        <v>86.3</v>
      </c>
      <c r="G12" s="7">
        <v>86.3</v>
      </c>
      <c r="H12" s="7">
        <f>GEOMEAN(F12:G12)</f>
        <v>86.3</v>
      </c>
      <c r="I12" s="7">
        <f t="shared" ref="I12" si="7">C12/F12*100</f>
        <v>104.4611819235226</v>
      </c>
      <c r="J12" s="7">
        <f t="shared" ref="J12" si="8">D12/G12*100</f>
        <v>104.4611819235226</v>
      </c>
      <c r="K12" s="7">
        <f t="shared" ref="K12" si="9">E12/H12*100</f>
        <v>104.4611819235226</v>
      </c>
    </row>
    <row r="13" spans="1:11" x14ac:dyDescent="0.25">
      <c r="A13" s="5" t="s">
        <v>162</v>
      </c>
      <c r="B13" s="6">
        <v>1</v>
      </c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25">
      <c r="A14" s="5" t="s">
        <v>163</v>
      </c>
      <c r="B14" s="6">
        <v>1</v>
      </c>
      <c r="C14" s="7"/>
      <c r="D14" s="7"/>
      <c r="E14" s="7"/>
      <c r="F14" s="7"/>
      <c r="G14" s="7"/>
      <c r="H14" s="7"/>
      <c r="I14" s="7"/>
      <c r="J14" s="7"/>
      <c r="K14" s="7"/>
    </row>
    <row r="15" spans="1:11" x14ac:dyDescent="0.25">
      <c r="A15" s="5" t="s">
        <v>37</v>
      </c>
      <c r="B15" s="6">
        <v>1</v>
      </c>
      <c r="C15" s="7">
        <v>90.15</v>
      </c>
      <c r="D15" s="7">
        <v>90.15</v>
      </c>
      <c r="E15" s="7">
        <f>GEOMEAN(C15:D15)</f>
        <v>90.15</v>
      </c>
      <c r="F15" s="7">
        <v>86.3</v>
      </c>
      <c r="G15" s="7">
        <v>86.3</v>
      </c>
      <c r="H15" s="7">
        <f>GEOMEAN(F15:G15)</f>
        <v>86.3</v>
      </c>
      <c r="I15" s="7">
        <f t="shared" ref="I15" si="10">C15/F15*100</f>
        <v>104.4611819235226</v>
      </c>
      <c r="J15" s="7">
        <f t="shared" ref="J15" si="11">D15/G15*100</f>
        <v>104.4611819235226</v>
      </c>
      <c r="K15" s="7">
        <f t="shared" ref="K15" si="12">E15/H15*100</f>
        <v>104.4611819235226</v>
      </c>
    </row>
    <row r="16" spans="1:11" x14ac:dyDescent="0.25">
      <c r="A16" s="5" t="s">
        <v>164</v>
      </c>
      <c r="B16" s="6">
        <v>1</v>
      </c>
      <c r="C16" s="7"/>
      <c r="D16" s="7"/>
      <c r="E16" s="7"/>
      <c r="F16" s="7"/>
      <c r="G16" s="7"/>
      <c r="H16" s="7"/>
      <c r="I16" s="7"/>
      <c r="J16" s="7"/>
      <c r="K16" s="7"/>
    </row>
    <row r="17" spans="1:11" x14ac:dyDescent="0.25">
      <c r="A17" s="5" t="s">
        <v>37</v>
      </c>
      <c r="B17" s="6">
        <v>1</v>
      </c>
      <c r="C17" s="7">
        <v>90.15</v>
      </c>
      <c r="D17" s="7">
        <v>90.15</v>
      </c>
      <c r="E17" s="7">
        <f t="shared" ref="E17" si="13">GEOMEAN(C17:D17)</f>
        <v>90.15</v>
      </c>
      <c r="F17" s="7">
        <v>86.3</v>
      </c>
      <c r="G17" s="7">
        <v>86.3</v>
      </c>
      <c r="H17" s="7">
        <f t="shared" ref="H17:H18" si="14">GEOMEAN(F17:G17)</f>
        <v>86.3</v>
      </c>
      <c r="I17" s="7">
        <f t="shared" ref="I17:I18" si="15">C17/F17*100</f>
        <v>104.4611819235226</v>
      </c>
      <c r="J17" s="7">
        <f t="shared" ref="J17:J18" si="16">D17/G17*100</f>
        <v>104.4611819235226</v>
      </c>
      <c r="K17" s="7">
        <f t="shared" ref="K17:K18" si="17">E17/H17*100</f>
        <v>104.4611819235226</v>
      </c>
    </row>
    <row r="18" spans="1:11" x14ac:dyDescent="0.25">
      <c r="A18" s="5" t="s">
        <v>95</v>
      </c>
      <c r="B18" s="6">
        <v>1</v>
      </c>
      <c r="C18" s="7"/>
      <c r="D18" s="7"/>
      <c r="E18" s="7"/>
      <c r="F18" s="7">
        <v>86.3</v>
      </c>
      <c r="G18" s="7">
        <v>86.3</v>
      </c>
      <c r="H18" s="7">
        <f t="shared" si="14"/>
        <v>86.3</v>
      </c>
      <c r="I18" s="7">
        <f t="shared" si="15"/>
        <v>0</v>
      </c>
      <c r="J18" s="7">
        <f t="shared" si="16"/>
        <v>0</v>
      </c>
      <c r="K18" s="7">
        <f t="shared" si="17"/>
        <v>0</v>
      </c>
    </row>
    <row r="19" spans="1:11" x14ac:dyDescent="0.25">
      <c r="A19" s="5" t="s">
        <v>165</v>
      </c>
      <c r="B19" s="6">
        <v>1</v>
      </c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5">
      <c r="A20" s="5" t="s">
        <v>166</v>
      </c>
      <c r="B20" s="6">
        <v>1</v>
      </c>
      <c r="C20" s="7">
        <v>90.15</v>
      </c>
      <c r="D20" s="7">
        <v>90.15</v>
      </c>
      <c r="E20" s="7">
        <f t="shared" ref="E20:E22" si="18">GEOMEAN(C20:D20)</f>
        <v>90.15</v>
      </c>
      <c r="F20" s="7">
        <v>86.3</v>
      </c>
      <c r="G20" s="7">
        <v>86.3</v>
      </c>
      <c r="H20" s="7">
        <f t="shared" ref="H20:H22" si="19">GEOMEAN(F20:G20)</f>
        <v>86.3</v>
      </c>
      <c r="I20" s="7">
        <f t="shared" ref="I20:I22" si="20">C20/F20*100</f>
        <v>104.4611819235226</v>
      </c>
      <c r="J20" s="7">
        <f t="shared" ref="J20:J22" si="21">D20/G20*100</f>
        <v>104.4611819235226</v>
      </c>
      <c r="K20" s="7">
        <f t="shared" ref="K20:K22" si="22">E20/H20*100</f>
        <v>104.4611819235226</v>
      </c>
    </row>
    <row r="21" spans="1:11" x14ac:dyDescent="0.25">
      <c r="A21" s="5" t="s">
        <v>167</v>
      </c>
      <c r="B21" s="6">
        <v>1</v>
      </c>
      <c r="C21" s="7">
        <v>90.15</v>
      </c>
      <c r="D21" s="7">
        <v>90.15</v>
      </c>
      <c r="E21" s="7">
        <f t="shared" si="18"/>
        <v>90.15</v>
      </c>
      <c r="F21" s="7">
        <v>86.3</v>
      </c>
      <c r="G21" s="7">
        <v>86.3</v>
      </c>
      <c r="H21" s="7">
        <f t="shared" si="19"/>
        <v>86.3</v>
      </c>
      <c r="I21" s="7">
        <f t="shared" si="20"/>
        <v>104.4611819235226</v>
      </c>
      <c r="J21" s="7">
        <f t="shared" si="21"/>
        <v>104.4611819235226</v>
      </c>
      <c r="K21" s="7">
        <f t="shared" si="22"/>
        <v>104.4611819235226</v>
      </c>
    </row>
    <row r="22" spans="1:11" x14ac:dyDescent="0.25">
      <c r="A22" s="5" t="s">
        <v>168</v>
      </c>
      <c r="B22" s="6">
        <v>1</v>
      </c>
      <c r="C22" s="7">
        <v>90.15</v>
      </c>
      <c r="D22" s="7">
        <v>90.15</v>
      </c>
      <c r="E22" s="7">
        <f t="shared" si="18"/>
        <v>90.15</v>
      </c>
      <c r="F22" s="7">
        <v>86.3</v>
      </c>
      <c r="G22" s="7">
        <v>86.3</v>
      </c>
      <c r="H22" s="7">
        <f t="shared" si="19"/>
        <v>86.3</v>
      </c>
      <c r="I22" s="7">
        <f t="shared" si="20"/>
        <v>104.4611819235226</v>
      </c>
      <c r="J22" s="7">
        <f t="shared" si="21"/>
        <v>104.4611819235226</v>
      </c>
      <c r="K22" s="7">
        <f t="shared" si="22"/>
        <v>104.4611819235226</v>
      </c>
    </row>
    <row r="23" spans="1:11" x14ac:dyDescent="0.25">
      <c r="A23" s="5" t="s">
        <v>169</v>
      </c>
      <c r="B23" s="6">
        <v>1</v>
      </c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5" t="s">
        <v>170</v>
      </c>
      <c r="B24" s="6">
        <v>1</v>
      </c>
      <c r="C24" s="7">
        <v>90.15</v>
      </c>
      <c r="D24" s="7">
        <v>90.15</v>
      </c>
      <c r="E24" s="7">
        <f t="shared" ref="E24:E25" si="23">GEOMEAN(C24:D24)</f>
        <v>90.15</v>
      </c>
      <c r="F24" s="7">
        <v>86.3</v>
      </c>
      <c r="G24" s="7">
        <v>86.3</v>
      </c>
      <c r="H24" s="7">
        <f t="shared" ref="H24:H25" si="24">GEOMEAN(F24:G24)</f>
        <v>86.3</v>
      </c>
      <c r="I24" s="7">
        <f t="shared" ref="I24:I25" si="25">C24/F24*100</f>
        <v>104.4611819235226</v>
      </c>
      <c r="J24" s="7">
        <f t="shared" ref="J24:J25" si="26">D24/G24*100</f>
        <v>104.4611819235226</v>
      </c>
      <c r="K24" s="7">
        <f t="shared" ref="K24:K25" si="27">E24/H24*100</f>
        <v>104.4611819235226</v>
      </c>
    </row>
    <row r="25" spans="1:11" x14ac:dyDescent="0.25">
      <c r="A25" s="5" t="s">
        <v>171</v>
      </c>
      <c r="B25" s="6">
        <v>1</v>
      </c>
      <c r="C25" s="7">
        <v>90.15</v>
      </c>
      <c r="D25" s="7">
        <v>90.15</v>
      </c>
      <c r="E25" s="7">
        <f t="shared" si="23"/>
        <v>90.15</v>
      </c>
      <c r="F25" s="7">
        <v>86.3</v>
      </c>
      <c r="G25" s="7">
        <v>86.3</v>
      </c>
      <c r="H25" s="7">
        <f t="shared" si="24"/>
        <v>86.3</v>
      </c>
      <c r="I25" s="7">
        <f t="shared" si="25"/>
        <v>104.4611819235226</v>
      </c>
      <c r="J25" s="7">
        <f t="shared" si="26"/>
        <v>104.4611819235226</v>
      </c>
      <c r="K25" s="7">
        <f t="shared" si="27"/>
        <v>104.4611819235226</v>
      </c>
    </row>
    <row r="26" spans="1:11" x14ac:dyDescent="0.25">
      <c r="A26" s="5" t="s">
        <v>172</v>
      </c>
      <c r="B26" s="6">
        <v>1</v>
      </c>
      <c r="C26" s="7"/>
      <c r="D26" s="7"/>
      <c r="E26" s="7"/>
      <c r="F26" s="7"/>
      <c r="G26" s="7"/>
      <c r="H26" s="7"/>
      <c r="I26" s="7"/>
      <c r="J26" s="7"/>
      <c r="K26" s="7"/>
    </row>
    <row r="27" spans="1:11" x14ac:dyDescent="0.25">
      <c r="A27" s="5" t="s">
        <v>173</v>
      </c>
      <c r="B27" s="6">
        <v>1</v>
      </c>
      <c r="C27" s="7">
        <v>90.15</v>
      </c>
      <c r="D27" s="7">
        <v>90.15</v>
      </c>
      <c r="E27" s="7">
        <f>GEOMEAN(C27:D27)</f>
        <v>90.15</v>
      </c>
      <c r="F27" s="7">
        <v>86.3</v>
      </c>
      <c r="G27" s="7">
        <v>86.3</v>
      </c>
      <c r="H27" s="7">
        <f>GEOMEAN(F27:G27)</f>
        <v>86.3</v>
      </c>
      <c r="I27" s="7">
        <f t="shared" ref="I27" si="28">C27/F27*100</f>
        <v>104.4611819235226</v>
      </c>
      <c r="J27" s="7">
        <f t="shared" ref="J27" si="29">D27/G27*100</f>
        <v>104.4611819235226</v>
      </c>
      <c r="K27" s="7">
        <f t="shared" ref="K27" si="30">E27/H27*100</f>
        <v>104.4611819235226</v>
      </c>
    </row>
    <row r="28" spans="1:11" x14ac:dyDescent="0.25">
      <c r="A28" s="5" t="s">
        <v>174</v>
      </c>
      <c r="B28" s="6">
        <v>1</v>
      </c>
      <c r="C28" s="7"/>
      <c r="D28" s="7"/>
      <c r="E28" s="7"/>
      <c r="F28" s="7"/>
      <c r="G28" s="7"/>
      <c r="H28" s="7"/>
      <c r="I28" s="7"/>
      <c r="J28" s="7"/>
      <c r="K28" s="7"/>
    </row>
    <row r="29" spans="1:11" x14ac:dyDescent="0.25">
      <c r="A29" s="5" t="s">
        <v>175</v>
      </c>
      <c r="B29" s="6">
        <v>1</v>
      </c>
      <c r="C29" s="7">
        <v>90.15</v>
      </c>
      <c r="D29" s="7">
        <v>90.15</v>
      </c>
      <c r="E29" s="7">
        <f>GEOMEAN(C29:D29)</f>
        <v>90.15</v>
      </c>
      <c r="F29" s="7">
        <v>86.3</v>
      </c>
      <c r="G29" s="7">
        <v>86.3</v>
      </c>
      <c r="H29" s="7">
        <f>GEOMEAN(F29:G29)</f>
        <v>86.3</v>
      </c>
      <c r="I29" s="7">
        <f t="shared" ref="I29" si="31">C29/F29*100</f>
        <v>104.4611819235226</v>
      </c>
      <c r="J29" s="7">
        <f t="shared" ref="J29" si="32">D29/G29*100</f>
        <v>104.4611819235226</v>
      </c>
      <c r="K29" s="7">
        <f t="shared" ref="K29" si="33">E29/H29*100</f>
        <v>104.4611819235226</v>
      </c>
    </row>
    <row r="30" spans="1:11" x14ac:dyDescent="0.25">
      <c r="A30" s="5" t="s">
        <v>176</v>
      </c>
      <c r="B30" s="6">
        <v>1</v>
      </c>
      <c r="C30" s="7">
        <v>90.15</v>
      </c>
      <c r="D30" s="7">
        <v>90.15</v>
      </c>
      <c r="E30" s="7">
        <f>GEOMEAN(C30:D30)</f>
        <v>90.15</v>
      </c>
      <c r="F30" s="7"/>
      <c r="G30" s="7"/>
      <c r="H30" s="7"/>
      <c r="I30" s="7"/>
      <c r="J30" s="7"/>
      <c r="K30" s="7"/>
    </row>
    <row r="31" spans="1:11" x14ac:dyDescent="0.25">
      <c r="A31" s="5" t="s">
        <v>177</v>
      </c>
      <c r="B31" s="6">
        <v>1</v>
      </c>
      <c r="C31" s="7"/>
      <c r="D31" s="7"/>
      <c r="E31" s="7"/>
      <c r="F31" s="7"/>
      <c r="G31" s="7"/>
      <c r="H31" s="7"/>
      <c r="I31" s="7"/>
      <c r="J31" s="7"/>
      <c r="K31" s="7"/>
    </row>
    <row r="32" spans="1:11" x14ac:dyDescent="0.25">
      <c r="A32" s="5" t="s">
        <v>178</v>
      </c>
      <c r="B32" s="6">
        <v>1</v>
      </c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2" t="s">
        <v>15</v>
      </c>
      <c r="B33" s="3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5" t="s">
        <v>153</v>
      </c>
      <c r="B34" s="6">
        <v>2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/>
      <c r="J34" s="7"/>
      <c r="K34" s="7"/>
    </row>
    <row r="35" spans="1:11" x14ac:dyDescent="0.25">
      <c r="A35" s="5" t="s">
        <v>154</v>
      </c>
      <c r="B35" s="6">
        <v>2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/>
      <c r="J35" s="7"/>
      <c r="K35" s="7"/>
    </row>
    <row r="36" spans="1:11" x14ac:dyDescent="0.25">
      <c r="A36" s="5" t="s">
        <v>155</v>
      </c>
      <c r="B36" s="6">
        <v>2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/>
      <c r="J36" s="7"/>
      <c r="K36" s="7"/>
    </row>
    <row r="37" spans="1:11" x14ac:dyDescent="0.25">
      <c r="A37" s="5" t="s">
        <v>156</v>
      </c>
      <c r="B37" s="6">
        <v>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/>
      <c r="J37" s="7"/>
      <c r="K37" s="7"/>
    </row>
    <row r="38" spans="1:11" x14ac:dyDescent="0.25">
      <c r="A38" s="5" t="s">
        <v>157</v>
      </c>
      <c r="B38" s="6">
        <v>2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/>
      <c r="J38" s="7"/>
      <c r="K38" s="7"/>
    </row>
    <row r="39" spans="1:11" x14ac:dyDescent="0.25">
      <c r="A39" s="5" t="s">
        <v>158</v>
      </c>
      <c r="B39" s="6">
        <v>2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/>
      <c r="J39" s="7"/>
      <c r="K39" s="7"/>
    </row>
    <row r="40" spans="1:11" x14ac:dyDescent="0.25">
      <c r="A40" s="5" t="s">
        <v>159</v>
      </c>
      <c r="B40" s="6">
        <v>2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/>
      <c r="J40" s="7"/>
      <c r="K40" s="7"/>
    </row>
    <row r="41" spans="1:11" x14ac:dyDescent="0.25">
      <c r="A41" s="5" t="s">
        <v>160</v>
      </c>
      <c r="B41" s="6">
        <v>2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/>
      <c r="J41" s="7"/>
      <c r="K41" s="7"/>
    </row>
    <row r="42" spans="1:11" x14ac:dyDescent="0.25">
      <c r="A42" s="5" t="s">
        <v>161</v>
      </c>
      <c r="B42" s="6">
        <v>2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/>
      <c r="J42" s="7"/>
      <c r="K42" s="7"/>
    </row>
    <row r="43" spans="1:11" x14ac:dyDescent="0.25">
      <c r="A43" s="5" t="s">
        <v>162</v>
      </c>
      <c r="B43" s="6">
        <v>2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/>
      <c r="J43" s="7"/>
      <c r="K43" s="7"/>
    </row>
    <row r="44" spans="1:11" x14ac:dyDescent="0.25">
      <c r="A44" s="5" t="s">
        <v>163</v>
      </c>
      <c r="B44" s="6">
        <v>2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/>
      <c r="J44" s="7"/>
      <c r="K44" s="7"/>
    </row>
    <row r="45" spans="1:11" x14ac:dyDescent="0.25">
      <c r="A45" s="5" t="s">
        <v>37</v>
      </c>
      <c r="B45" s="6">
        <v>2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/>
      <c r="J45" s="7"/>
      <c r="K45" s="7"/>
    </row>
    <row r="46" spans="1:11" x14ac:dyDescent="0.25">
      <c r="A46" s="5" t="s">
        <v>164</v>
      </c>
      <c r="B46" s="6">
        <v>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/>
      <c r="J46" s="7"/>
      <c r="K46" s="7"/>
    </row>
    <row r="47" spans="1:11" x14ac:dyDescent="0.25">
      <c r="A47" s="5" t="s">
        <v>37</v>
      </c>
      <c r="B47" s="6">
        <v>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/>
      <c r="J47" s="7"/>
      <c r="K47" s="7"/>
    </row>
    <row r="48" spans="1:11" x14ac:dyDescent="0.25">
      <c r="A48" s="5" t="s">
        <v>95</v>
      </c>
      <c r="B48" s="6">
        <v>2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/>
      <c r="J48" s="7"/>
      <c r="K48" s="7"/>
    </row>
    <row r="49" spans="1:11" x14ac:dyDescent="0.25">
      <c r="A49" s="5" t="s">
        <v>165</v>
      </c>
      <c r="B49" s="6">
        <v>2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/>
      <c r="J49" s="7"/>
      <c r="K49" s="7"/>
    </row>
    <row r="50" spans="1:11" x14ac:dyDescent="0.25">
      <c r="A50" s="5" t="s">
        <v>166</v>
      </c>
      <c r="B50" s="6">
        <v>2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/>
      <c r="J50" s="7"/>
      <c r="K50" s="7"/>
    </row>
    <row r="51" spans="1:11" x14ac:dyDescent="0.25">
      <c r="A51" s="5" t="s">
        <v>167</v>
      </c>
      <c r="B51" s="6">
        <v>2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/>
      <c r="J51" s="7"/>
      <c r="K51" s="7"/>
    </row>
    <row r="52" spans="1:11" x14ac:dyDescent="0.25">
      <c r="A52" s="5" t="s">
        <v>168</v>
      </c>
      <c r="B52" s="6">
        <v>2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/>
      <c r="J52" s="7"/>
      <c r="K52" s="7"/>
    </row>
    <row r="53" spans="1:11" x14ac:dyDescent="0.25">
      <c r="A53" s="5" t="s">
        <v>169</v>
      </c>
      <c r="B53" s="6">
        <v>2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/>
      <c r="J53" s="7"/>
      <c r="K53" s="7"/>
    </row>
    <row r="54" spans="1:11" x14ac:dyDescent="0.25">
      <c r="A54" s="5" t="s">
        <v>170</v>
      </c>
      <c r="B54" s="6">
        <v>2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/>
      <c r="J54" s="7"/>
      <c r="K54" s="7"/>
    </row>
    <row r="55" spans="1:11" x14ac:dyDescent="0.25">
      <c r="A55" s="5" t="s">
        <v>171</v>
      </c>
      <c r="B55" s="6">
        <v>2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/>
      <c r="J55" s="7"/>
      <c r="K55" s="7"/>
    </row>
    <row r="56" spans="1:11" x14ac:dyDescent="0.25">
      <c r="A56" s="5" t="s">
        <v>172</v>
      </c>
      <c r="B56" s="6">
        <v>2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/>
      <c r="J56" s="7"/>
      <c r="K56" s="7"/>
    </row>
    <row r="57" spans="1:11" x14ac:dyDescent="0.25">
      <c r="A57" s="5" t="s">
        <v>173</v>
      </c>
      <c r="B57" s="6">
        <v>2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/>
      <c r="J57" s="7"/>
      <c r="K57" s="7"/>
    </row>
    <row r="58" spans="1:11" x14ac:dyDescent="0.25">
      <c r="A58" s="5" t="s">
        <v>174</v>
      </c>
      <c r="B58" s="6">
        <v>2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/>
      <c r="J58" s="7"/>
      <c r="K58" s="7"/>
    </row>
    <row r="59" spans="1:11" x14ac:dyDescent="0.25">
      <c r="A59" s="5" t="s">
        <v>175</v>
      </c>
      <c r="B59" s="6">
        <v>2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/>
      <c r="J59" s="7"/>
      <c r="K59" s="7"/>
    </row>
    <row r="60" spans="1:11" x14ac:dyDescent="0.25">
      <c r="A60" s="5" t="s">
        <v>176</v>
      </c>
      <c r="B60" s="6">
        <v>2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/>
      <c r="J60" s="7"/>
      <c r="K60" s="7"/>
    </row>
    <row r="61" spans="1:11" x14ac:dyDescent="0.25">
      <c r="A61" s="5" t="s">
        <v>177</v>
      </c>
      <c r="B61" s="6">
        <v>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/>
      <c r="J61" s="7"/>
      <c r="K61" s="7"/>
    </row>
    <row r="62" spans="1:11" x14ac:dyDescent="0.25">
      <c r="A62" s="5" t="s">
        <v>178</v>
      </c>
      <c r="B62" s="6">
        <v>2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/>
      <c r="J62" s="7"/>
      <c r="K62" s="7"/>
    </row>
    <row r="64" spans="1:11" x14ac:dyDescent="0.25">
      <c r="A64" s="17" t="s">
        <v>143</v>
      </c>
      <c r="C64" s="24">
        <f>SUM(C4:C32)/14</f>
        <v>90.15</v>
      </c>
      <c r="D64" s="24">
        <f t="shared" ref="D64:H64" si="34">SUM(D4:D32)/14</f>
        <v>90.15</v>
      </c>
      <c r="E64" s="24">
        <f t="shared" si="34"/>
        <v>90.15</v>
      </c>
      <c r="F64" s="24">
        <f t="shared" si="34"/>
        <v>86.299999999999969</v>
      </c>
      <c r="G64" s="24">
        <f t="shared" si="34"/>
        <v>86.299999999999969</v>
      </c>
      <c r="H64" s="24">
        <f t="shared" si="34"/>
        <v>86.299999999999969</v>
      </c>
      <c r="I64" s="94">
        <f t="shared" ref="I64" si="35">C64/F64*100</f>
        <v>104.46118192352264</v>
      </c>
      <c r="J64" s="94">
        <f t="shared" ref="J64" si="36">D64/G64*100</f>
        <v>104.46118192352264</v>
      </c>
      <c r="K64" s="94">
        <f t="shared" ref="K64" si="37">E64/H64*100</f>
        <v>104.46118192352264</v>
      </c>
    </row>
  </sheetData>
  <autoFilter ref="A3:K62"/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0"/>
  <sheetViews>
    <sheetView topLeftCell="A10" workbookViewId="0">
      <selection activeCell="C60" sqref="C60"/>
    </sheetView>
  </sheetViews>
  <sheetFormatPr defaultRowHeight="15" x14ac:dyDescent="0.25"/>
  <cols>
    <col min="1" max="1" width="25.140625" customWidth="1"/>
    <col min="3" max="4" width="12.5703125" customWidth="1"/>
    <col min="5" max="5" width="13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22" t="s">
        <v>4</v>
      </c>
      <c r="D2" s="22" t="s">
        <v>5</v>
      </c>
      <c r="E2" s="22" t="s">
        <v>6</v>
      </c>
      <c r="F2" s="22" t="s">
        <v>4</v>
      </c>
      <c r="G2" s="22" t="s">
        <v>5</v>
      </c>
      <c r="H2" s="22" t="s">
        <v>6</v>
      </c>
      <c r="I2" s="22" t="s">
        <v>4</v>
      </c>
      <c r="J2" s="22" t="s">
        <v>5</v>
      </c>
      <c r="K2" s="22" t="s">
        <v>6</v>
      </c>
    </row>
    <row r="3" spans="1:11" x14ac:dyDescent="0.25">
      <c r="A3" s="2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179</v>
      </c>
      <c r="B4" s="6">
        <v>1</v>
      </c>
      <c r="C4" s="7">
        <v>68.75</v>
      </c>
      <c r="D4" s="7">
        <v>91.42</v>
      </c>
      <c r="E4" s="7">
        <f>GEOMEAN(C4:D4)</f>
        <v>79.278780263069137</v>
      </c>
      <c r="F4" s="7">
        <v>70</v>
      </c>
      <c r="G4" s="7">
        <v>75</v>
      </c>
      <c r="H4" s="7">
        <f>GEOMEAN(F4:G4)</f>
        <v>72.456883730947197</v>
      </c>
      <c r="I4" s="7">
        <f t="shared" ref="I4:K4" si="0">C4/F4*100</f>
        <v>98.214285714285708</v>
      </c>
      <c r="J4" s="7">
        <f t="shared" si="0"/>
        <v>121.89333333333335</v>
      </c>
      <c r="K4" s="7">
        <f t="shared" si="0"/>
        <v>109.41511169242879</v>
      </c>
    </row>
    <row r="5" spans="1:11" x14ac:dyDescent="0.25">
      <c r="A5" s="5" t="s">
        <v>180</v>
      </c>
      <c r="B5" s="6">
        <v>1</v>
      </c>
      <c r="C5" s="7">
        <v>68.75</v>
      </c>
      <c r="D5" s="7">
        <v>91.42</v>
      </c>
      <c r="E5" s="7">
        <f t="shared" ref="E5:E30" si="1">GEOMEAN(C5:D5)</f>
        <v>79.278780263069137</v>
      </c>
      <c r="F5" s="7">
        <v>70</v>
      </c>
      <c r="G5" s="7">
        <v>75</v>
      </c>
      <c r="H5" s="7">
        <f t="shared" ref="H5:H60" si="2">GEOMEAN(F5:G5)</f>
        <v>72.456883730947197</v>
      </c>
      <c r="I5" s="7">
        <f t="shared" ref="I5:I60" si="3">C5/F5*100</f>
        <v>98.214285714285708</v>
      </c>
      <c r="J5" s="7">
        <f t="shared" ref="J5:J60" si="4">D5/G5*100</f>
        <v>121.89333333333335</v>
      </c>
      <c r="K5" s="7">
        <f t="shared" ref="K5:K60" si="5">E5/H5*100</f>
        <v>109.41511169242879</v>
      </c>
    </row>
    <row r="6" spans="1:11" x14ac:dyDescent="0.25">
      <c r="A6" s="5" t="s">
        <v>181</v>
      </c>
      <c r="B6" s="6">
        <v>1</v>
      </c>
      <c r="C6" s="7">
        <v>70</v>
      </c>
      <c r="D6" s="7">
        <v>75</v>
      </c>
      <c r="E6" s="7">
        <f t="shared" si="1"/>
        <v>72.456883730947197</v>
      </c>
      <c r="F6" s="7">
        <v>70</v>
      </c>
      <c r="G6" s="7">
        <v>75</v>
      </c>
      <c r="H6" s="7">
        <f t="shared" si="2"/>
        <v>72.456883730947197</v>
      </c>
      <c r="I6" s="7">
        <f t="shared" si="3"/>
        <v>100</v>
      </c>
      <c r="J6" s="7">
        <f t="shared" si="4"/>
        <v>100</v>
      </c>
      <c r="K6" s="7">
        <f t="shared" si="5"/>
        <v>100</v>
      </c>
    </row>
    <row r="7" spans="1:11" x14ac:dyDescent="0.25">
      <c r="A7" s="5" t="s">
        <v>182</v>
      </c>
      <c r="B7" s="6">
        <v>1</v>
      </c>
      <c r="C7" s="7">
        <v>65</v>
      </c>
      <c r="D7" s="7">
        <v>65</v>
      </c>
      <c r="E7" s="7">
        <f t="shared" si="1"/>
        <v>65</v>
      </c>
      <c r="F7" s="7">
        <v>65</v>
      </c>
      <c r="G7" s="7">
        <v>65</v>
      </c>
      <c r="H7" s="7">
        <f t="shared" si="2"/>
        <v>65</v>
      </c>
      <c r="I7" s="7">
        <f t="shared" si="3"/>
        <v>100</v>
      </c>
      <c r="J7" s="7">
        <f t="shared" si="4"/>
        <v>100</v>
      </c>
      <c r="K7" s="7">
        <f t="shared" si="5"/>
        <v>100</v>
      </c>
    </row>
    <row r="8" spans="1:11" x14ac:dyDescent="0.25">
      <c r="A8" s="5" t="s">
        <v>183</v>
      </c>
      <c r="B8" s="6">
        <v>1</v>
      </c>
      <c r="C8" s="7">
        <v>60</v>
      </c>
      <c r="D8" s="7">
        <v>60</v>
      </c>
      <c r="E8" s="7">
        <f t="shared" si="1"/>
        <v>60</v>
      </c>
      <c r="F8" s="7">
        <v>60</v>
      </c>
      <c r="G8" s="7">
        <v>60</v>
      </c>
      <c r="H8" s="7">
        <f t="shared" si="2"/>
        <v>60</v>
      </c>
      <c r="I8" s="7">
        <f t="shared" si="3"/>
        <v>100</v>
      </c>
      <c r="J8" s="7">
        <f t="shared" si="4"/>
        <v>100</v>
      </c>
      <c r="K8" s="7">
        <f t="shared" si="5"/>
        <v>100</v>
      </c>
    </row>
    <row r="9" spans="1:11" x14ac:dyDescent="0.25">
      <c r="A9" s="5" t="s">
        <v>184</v>
      </c>
      <c r="B9" s="6">
        <v>1</v>
      </c>
      <c r="C9" s="7"/>
      <c r="D9" s="7"/>
      <c r="E9" s="7"/>
      <c r="F9" s="7"/>
      <c r="G9" s="7"/>
      <c r="H9" s="7"/>
      <c r="I9" s="7"/>
      <c r="J9" s="7"/>
      <c r="K9" s="7"/>
    </row>
    <row r="10" spans="1:11" x14ac:dyDescent="0.25">
      <c r="A10" s="5" t="s">
        <v>185</v>
      </c>
      <c r="B10" s="6">
        <v>1</v>
      </c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5" t="s">
        <v>186</v>
      </c>
      <c r="B11" s="6">
        <v>1</v>
      </c>
      <c r="C11" s="7">
        <v>75</v>
      </c>
      <c r="D11" s="7">
        <v>75</v>
      </c>
      <c r="E11" s="7">
        <f t="shared" si="1"/>
        <v>75</v>
      </c>
      <c r="F11" s="7">
        <v>75</v>
      </c>
      <c r="G11" s="7">
        <v>75</v>
      </c>
      <c r="H11" s="7">
        <f t="shared" si="2"/>
        <v>75</v>
      </c>
      <c r="I11" s="7">
        <f t="shared" si="3"/>
        <v>100</v>
      </c>
      <c r="J11" s="7">
        <f t="shared" si="4"/>
        <v>100</v>
      </c>
      <c r="K11" s="7">
        <f t="shared" si="5"/>
        <v>100</v>
      </c>
    </row>
    <row r="12" spans="1:11" x14ac:dyDescent="0.25">
      <c r="A12" s="5" t="s">
        <v>187</v>
      </c>
      <c r="B12" s="6">
        <v>1</v>
      </c>
      <c r="C12" s="7">
        <v>70</v>
      </c>
      <c r="D12" s="7">
        <v>70</v>
      </c>
      <c r="E12" s="7">
        <f t="shared" si="1"/>
        <v>70</v>
      </c>
      <c r="F12" s="7">
        <v>70</v>
      </c>
      <c r="G12" s="7">
        <v>70</v>
      </c>
      <c r="H12" s="7">
        <f t="shared" si="2"/>
        <v>70</v>
      </c>
      <c r="I12" s="7">
        <f t="shared" si="3"/>
        <v>100</v>
      </c>
      <c r="J12" s="7">
        <f t="shared" si="4"/>
        <v>100</v>
      </c>
      <c r="K12" s="7">
        <f t="shared" si="5"/>
        <v>100</v>
      </c>
    </row>
    <row r="13" spans="1:11" x14ac:dyDescent="0.25">
      <c r="A13" s="5" t="s">
        <v>188</v>
      </c>
      <c r="B13" s="6">
        <v>1</v>
      </c>
      <c r="C13" s="7">
        <v>75</v>
      </c>
      <c r="D13" s="7">
        <v>75</v>
      </c>
      <c r="E13" s="7">
        <f t="shared" si="1"/>
        <v>75</v>
      </c>
      <c r="F13" s="7">
        <v>75</v>
      </c>
      <c r="G13" s="7">
        <v>75</v>
      </c>
      <c r="H13" s="7">
        <f t="shared" si="2"/>
        <v>75</v>
      </c>
      <c r="I13" s="7">
        <f t="shared" si="3"/>
        <v>100</v>
      </c>
      <c r="J13" s="7">
        <f t="shared" si="4"/>
        <v>100</v>
      </c>
      <c r="K13" s="7">
        <f t="shared" si="5"/>
        <v>100</v>
      </c>
    </row>
    <row r="14" spans="1:11" x14ac:dyDescent="0.25">
      <c r="A14" s="5" t="s">
        <v>189</v>
      </c>
      <c r="B14" s="6">
        <v>1</v>
      </c>
      <c r="C14" s="7">
        <v>65</v>
      </c>
      <c r="D14" s="7">
        <v>65</v>
      </c>
      <c r="E14" s="7">
        <f t="shared" si="1"/>
        <v>65</v>
      </c>
      <c r="F14" s="7">
        <v>65</v>
      </c>
      <c r="G14" s="7">
        <v>65</v>
      </c>
      <c r="H14" s="7">
        <f t="shared" si="2"/>
        <v>65</v>
      </c>
      <c r="I14" s="7">
        <f t="shared" si="3"/>
        <v>100</v>
      </c>
      <c r="J14" s="7">
        <f t="shared" si="4"/>
        <v>100</v>
      </c>
      <c r="K14" s="7">
        <f t="shared" si="5"/>
        <v>100</v>
      </c>
    </row>
    <row r="15" spans="1:11" x14ac:dyDescent="0.25">
      <c r="A15" s="5" t="s">
        <v>61</v>
      </c>
      <c r="B15" s="6">
        <v>1</v>
      </c>
      <c r="C15" s="7">
        <v>78</v>
      </c>
      <c r="D15" s="7">
        <v>78</v>
      </c>
      <c r="E15" s="7">
        <f t="shared" si="1"/>
        <v>78</v>
      </c>
      <c r="F15" s="7">
        <v>78</v>
      </c>
      <c r="G15" s="7">
        <v>78</v>
      </c>
      <c r="H15" s="7">
        <f t="shared" si="2"/>
        <v>78</v>
      </c>
      <c r="I15" s="7">
        <f t="shared" si="3"/>
        <v>100</v>
      </c>
      <c r="J15" s="7">
        <f t="shared" si="4"/>
        <v>100</v>
      </c>
      <c r="K15" s="7">
        <f t="shared" si="5"/>
        <v>100</v>
      </c>
    </row>
    <row r="16" spans="1:11" x14ac:dyDescent="0.25">
      <c r="A16" s="5" t="s">
        <v>190</v>
      </c>
      <c r="B16" s="6">
        <v>1</v>
      </c>
      <c r="C16" s="7">
        <v>78</v>
      </c>
      <c r="D16" s="7">
        <v>78</v>
      </c>
      <c r="E16" s="7">
        <f t="shared" si="1"/>
        <v>78</v>
      </c>
      <c r="F16" s="7">
        <v>78</v>
      </c>
      <c r="G16" s="7">
        <v>78</v>
      </c>
      <c r="H16" s="7">
        <f t="shared" si="2"/>
        <v>78</v>
      </c>
      <c r="I16" s="7">
        <f t="shared" si="3"/>
        <v>100</v>
      </c>
      <c r="J16" s="7">
        <f t="shared" si="4"/>
        <v>100</v>
      </c>
      <c r="K16" s="7">
        <f t="shared" si="5"/>
        <v>100</v>
      </c>
    </row>
    <row r="17" spans="1:11" x14ac:dyDescent="0.25">
      <c r="A17" s="5" t="s">
        <v>191</v>
      </c>
      <c r="B17" s="6">
        <v>1</v>
      </c>
      <c r="C17" s="7">
        <v>76.25</v>
      </c>
      <c r="D17" s="7">
        <v>76.25</v>
      </c>
      <c r="E17" s="7">
        <f t="shared" si="1"/>
        <v>76.25</v>
      </c>
      <c r="F17" s="7">
        <v>76.25</v>
      </c>
      <c r="G17" s="7">
        <v>76.25</v>
      </c>
      <c r="H17" s="7">
        <f t="shared" si="2"/>
        <v>76.25</v>
      </c>
      <c r="I17" s="7">
        <f t="shared" si="3"/>
        <v>100</v>
      </c>
      <c r="J17" s="7">
        <f t="shared" si="4"/>
        <v>100</v>
      </c>
      <c r="K17" s="7">
        <f t="shared" si="5"/>
        <v>100</v>
      </c>
    </row>
    <row r="18" spans="1:11" x14ac:dyDescent="0.25">
      <c r="A18" s="5" t="s">
        <v>192</v>
      </c>
      <c r="B18" s="6">
        <v>1</v>
      </c>
      <c r="C18" s="7">
        <v>65</v>
      </c>
      <c r="D18" s="7">
        <v>65</v>
      </c>
      <c r="E18" s="7">
        <f t="shared" si="1"/>
        <v>65</v>
      </c>
      <c r="F18" s="7">
        <v>65</v>
      </c>
      <c r="G18" s="7">
        <v>65</v>
      </c>
      <c r="H18" s="7">
        <f t="shared" si="2"/>
        <v>65</v>
      </c>
      <c r="I18" s="7">
        <f t="shared" si="3"/>
        <v>100</v>
      </c>
      <c r="J18" s="7">
        <f t="shared" si="4"/>
        <v>100</v>
      </c>
      <c r="K18" s="7">
        <f t="shared" si="5"/>
        <v>100</v>
      </c>
    </row>
    <row r="19" spans="1:11" x14ac:dyDescent="0.25">
      <c r="A19" s="5" t="s">
        <v>193</v>
      </c>
      <c r="B19" s="6">
        <v>1</v>
      </c>
      <c r="C19" s="7">
        <v>65</v>
      </c>
      <c r="D19" s="7">
        <v>65</v>
      </c>
      <c r="E19" s="7">
        <f t="shared" si="1"/>
        <v>65</v>
      </c>
      <c r="F19" s="7">
        <v>65</v>
      </c>
      <c r="G19" s="7">
        <v>65</v>
      </c>
      <c r="H19" s="7">
        <f t="shared" si="2"/>
        <v>65</v>
      </c>
      <c r="I19" s="7">
        <f t="shared" si="3"/>
        <v>100</v>
      </c>
      <c r="J19" s="7">
        <f t="shared" si="4"/>
        <v>100</v>
      </c>
      <c r="K19" s="7">
        <f t="shared" si="5"/>
        <v>100</v>
      </c>
    </row>
    <row r="20" spans="1:11" x14ac:dyDescent="0.25">
      <c r="A20" s="5" t="s">
        <v>194</v>
      </c>
      <c r="B20" s="6">
        <v>1</v>
      </c>
      <c r="C20" s="7">
        <v>65</v>
      </c>
      <c r="D20" s="7">
        <v>65</v>
      </c>
      <c r="E20" s="7">
        <f t="shared" si="1"/>
        <v>65</v>
      </c>
      <c r="F20" s="7">
        <v>65</v>
      </c>
      <c r="G20" s="7">
        <v>65</v>
      </c>
      <c r="H20" s="7">
        <f t="shared" si="2"/>
        <v>65</v>
      </c>
      <c r="I20" s="7">
        <f t="shared" si="3"/>
        <v>100</v>
      </c>
      <c r="J20" s="7">
        <f t="shared" si="4"/>
        <v>100</v>
      </c>
      <c r="K20" s="7">
        <f t="shared" si="5"/>
        <v>100</v>
      </c>
    </row>
    <row r="21" spans="1:11" x14ac:dyDescent="0.25">
      <c r="A21" s="5" t="s">
        <v>195</v>
      </c>
      <c r="B21" s="6">
        <v>1</v>
      </c>
      <c r="C21" s="7">
        <v>72</v>
      </c>
      <c r="D21" s="7">
        <v>78</v>
      </c>
      <c r="E21" s="7">
        <f t="shared" si="1"/>
        <v>74.939975980780773</v>
      </c>
      <c r="F21" s="7">
        <v>72</v>
      </c>
      <c r="G21" s="7">
        <v>78</v>
      </c>
      <c r="H21" s="7">
        <f t="shared" si="2"/>
        <v>74.939975980780773</v>
      </c>
      <c r="I21" s="7">
        <f t="shared" si="3"/>
        <v>100</v>
      </c>
      <c r="J21" s="7">
        <f t="shared" si="4"/>
        <v>100</v>
      </c>
      <c r="K21" s="7">
        <f t="shared" si="5"/>
        <v>100</v>
      </c>
    </row>
    <row r="22" spans="1:11" x14ac:dyDescent="0.25">
      <c r="A22" s="5" t="s">
        <v>196</v>
      </c>
      <c r="B22" s="6">
        <v>1</v>
      </c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5">
      <c r="A23" s="5" t="s">
        <v>197</v>
      </c>
      <c r="B23" s="6">
        <v>1</v>
      </c>
      <c r="C23" s="7">
        <v>78</v>
      </c>
      <c r="D23" s="7">
        <v>78</v>
      </c>
      <c r="E23" s="7">
        <f t="shared" si="1"/>
        <v>78</v>
      </c>
      <c r="F23" s="7">
        <v>78</v>
      </c>
      <c r="G23" s="7">
        <v>78</v>
      </c>
      <c r="H23" s="7">
        <f t="shared" si="2"/>
        <v>78</v>
      </c>
      <c r="I23" s="7">
        <f t="shared" si="3"/>
        <v>100</v>
      </c>
      <c r="J23" s="7">
        <f t="shared" si="4"/>
        <v>100</v>
      </c>
      <c r="K23" s="7">
        <f t="shared" si="5"/>
        <v>100</v>
      </c>
    </row>
    <row r="24" spans="1:11" x14ac:dyDescent="0.25">
      <c r="A24" s="5" t="s">
        <v>198</v>
      </c>
      <c r="B24" s="6">
        <v>1</v>
      </c>
      <c r="C24" s="7">
        <v>78</v>
      </c>
      <c r="D24" s="7">
        <v>78</v>
      </c>
      <c r="E24" s="7">
        <f t="shared" si="1"/>
        <v>78</v>
      </c>
      <c r="F24" s="7">
        <v>78</v>
      </c>
      <c r="G24" s="7">
        <v>78</v>
      </c>
      <c r="H24" s="7">
        <f t="shared" si="2"/>
        <v>78</v>
      </c>
      <c r="I24" s="7">
        <f t="shared" si="3"/>
        <v>100</v>
      </c>
      <c r="J24" s="7">
        <f t="shared" si="4"/>
        <v>100</v>
      </c>
      <c r="K24" s="7">
        <f t="shared" si="5"/>
        <v>100</v>
      </c>
    </row>
    <row r="25" spans="1:11" x14ac:dyDescent="0.25">
      <c r="A25" s="5" t="s">
        <v>199</v>
      </c>
      <c r="B25" s="6">
        <v>1</v>
      </c>
      <c r="C25" s="7">
        <v>78</v>
      </c>
      <c r="D25" s="7">
        <v>78</v>
      </c>
      <c r="E25" s="7">
        <f t="shared" si="1"/>
        <v>78</v>
      </c>
      <c r="F25" s="7">
        <v>78</v>
      </c>
      <c r="G25" s="7">
        <v>78</v>
      </c>
      <c r="H25" s="7">
        <f t="shared" si="2"/>
        <v>78</v>
      </c>
      <c r="I25" s="7">
        <f t="shared" si="3"/>
        <v>100</v>
      </c>
      <c r="J25" s="7">
        <f t="shared" si="4"/>
        <v>100</v>
      </c>
      <c r="K25" s="7">
        <f t="shared" si="5"/>
        <v>100</v>
      </c>
    </row>
    <row r="26" spans="1:11" x14ac:dyDescent="0.25">
      <c r="A26" s="5" t="s">
        <v>200</v>
      </c>
      <c r="B26" s="6">
        <v>1</v>
      </c>
      <c r="C26" s="7">
        <v>78</v>
      </c>
      <c r="D26" s="7">
        <v>78</v>
      </c>
      <c r="E26" s="7">
        <f t="shared" si="1"/>
        <v>78</v>
      </c>
      <c r="F26" s="7">
        <v>78</v>
      </c>
      <c r="G26" s="7">
        <v>78</v>
      </c>
      <c r="H26" s="7">
        <f t="shared" si="2"/>
        <v>78</v>
      </c>
      <c r="I26" s="7">
        <f t="shared" si="3"/>
        <v>100</v>
      </c>
      <c r="J26" s="7">
        <f t="shared" si="4"/>
        <v>100</v>
      </c>
      <c r="K26" s="7">
        <f t="shared" si="5"/>
        <v>100</v>
      </c>
    </row>
    <row r="27" spans="1:11" x14ac:dyDescent="0.25">
      <c r="A27" s="5" t="s">
        <v>201</v>
      </c>
      <c r="B27" s="6">
        <v>1</v>
      </c>
      <c r="C27" s="7">
        <v>70</v>
      </c>
      <c r="D27" s="7">
        <v>75</v>
      </c>
      <c r="E27" s="7">
        <f t="shared" si="1"/>
        <v>72.456883730947197</v>
      </c>
      <c r="F27" s="7">
        <v>70</v>
      </c>
      <c r="G27" s="7">
        <v>75</v>
      </c>
      <c r="H27" s="7">
        <f t="shared" si="2"/>
        <v>72.456883730947197</v>
      </c>
      <c r="I27" s="7">
        <f t="shared" si="3"/>
        <v>100</v>
      </c>
      <c r="J27" s="7">
        <f t="shared" si="4"/>
        <v>100</v>
      </c>
      <c r="K27" s="7">
        <f t="shared" si="5"/>
        <v>100</v>
      </c>
    </row>
    <row r="28" spans="1:11" x14ac:dyDescent="0.25">
      <c r="A28" s="5" t="s">
        <v>202</v>
      </c>
      <c r="B28" s="6">
        <v>1</v>
      </c>
      <c r="C28" s="7">
        <v>62.5</v>
      </c>
      <c r="D28" s="7">
        <v>75</v>
      </c>
      <c r="E28" s="7">
        <f t="shared" si="1"/>
        <v>68.465319688145769</v>
      </c>
      <c r="F28" s="7">
        <v>62.5</v>
      </c>
      <c r="G28" s="7">
        <v>75</v>
      </c>
      <c r="H28" s="7">
        <f t="shared" si="2"/>
        <v>68.465319688145769</v>
      </c>
      <c r="I28" s="7">
        <f t="shared" si="3"/>
        <v>100</v>
      </c>
      <c r="J28" s="7">
        <f t="shared" si="4"/>
        <v>100</v>
      </c>
      <c r="K28" s="7">
        <f t="shared" si="5"/>
        <v>100</v>
      </c>
    </row>
    <row r="29" spans="1:11" x14ac:dyDescent="0.25">
      <c r="A29" s="5" t="s">
        <v>203</v>
      </c>
      <c r="B29" s="6">
        <v>1</v>
      </c>
      <c r="C29" s="7">
        <v>62.5</v>
      </c>
      <c r="D29" s="7">
        <v>75</v>
      </c>
      <c r="E29" s="7">
        <f t="shared" si="1"/>
        <v>68.465319688145769</v>
      </c>
      <c r="F29" s="7">
        <v>62.5</v>
      </c>
      <c r="G29" s="7">
        <v>75</v>
      </c>
      <c r="H29" s="7">
        <f t="shared" si="2"/>
        <v>68.465319688145769</v>
      </c>
      <c r="I29" s="7">
        <f t="shared" si="3"/>
        <v>100</v>
      </c>
      <c r="J29" s="7">
        <f t="shared" si="4"/>
        <v>100</v>
      </c>
      <c r="K29" s="7">
        <f t="shared" si="5"/>
        <v>100</v>
      </c>
    </row>
    <row r="30" spans="1:11" x14ac:dyDescent="0.25">
      <c r="A30" s="5" t="s">
        <v>204</v>
      </c>
      <c r="B30" s="6">
        <v>1</v>
      </c>
      <c r="C30" s="7">
        <v>78</v>
      </c>
      <c r="D30" s="7">
        <v>78</v>
      </c>
      <c r="E30" s="7">
        <f t="shared" si="1"/>
        <v>78</v>
      </c>
      <c r="F30" s="7">
        <v>78</v>
      </c>
      <c r="G30" s="7">
        <v>78</v>
      </c>
      <c r="H30" s="7">
        <f t="shared" si="2"/>
        <v>78</v>
      </c>
      <c r="I30" s="7">
        <f t="shared" si="3"/>
        <v>100</v>
      </c>
      <c r="J30" s="7">
        <f t="shared" si="4"/>
        <v>100</v>
      </c>
      <c r="K30" s="7">
        <f t="shared" si="5"/>
        <v>100</v>
      </c>
    </row>
    <row r="31" spans="1:11" x14ac:dyDescent="0.25">
      <c r="A31" s="2" t="s">
        <v>15</v>
      </c>
      <c r="B31" s="3"/>
      <c r="C31" s="4"/>
      <c r="D31" s="4"/>
      <c r="E31" s="94"/>
      <c r="F31" s="4"/>
      <c r="G31" s="4"/>
      <c r="H31" s="94"/>
      <c r="I31" s="94"/>
      <c r="J31" s="94"/>
      <c r="K31" s="94"/>
    </row>
    <row r="32" spans="1:11" hidden="1" x14ac:dyDescent="0.25">
      <c r="A32" s="5" t="s">
        <v>179</v>
      </c>
      <c r="B32" s="6">
        <v>2</v>
      </c>
      <c r="C32" s="8"/>
      <c r="D32" s="8"/>
      <c r="E32" s="94"/>
      <c r="F32" s="8"/>
      <c r="G32" s="8"/>
      <c r="H32" s="94"/>
      <c r="I32" s="94"/>
      <c r="J32" s="94"/>
      <c r="K32" s="94"/>
    </row>
    <row r="33" spans="1:11" hidden="1" x14ac:dyDescent="0.25">
      <c r="A33" s="5" t="s">
        <v>180</v>
      </c>
      <c r="B33" s="6">
        <v>2</v>
      </c>
      <c r="C33" s="8"/>
      <c r="D33" s="8"/>
      <c r="E33" s="94"/>
      <c r="F33" s="8"/>
      <c r="G33" s="8"/>
      <c r="H33" s="94"/>
      <c r="I33" s="94"/>
      <c r="J33" s="94"/>
      <c r="K33" s="94"/>
    </row>
    <row r="34" spans="1:11" hidden="1" x14ac:dyDescent="0.25">
      <c r="A34" s="5" t="s">
        <v>181</v>
      </c>
      <c r="B34" s="6">
        <v>2</v>
      </c>
      <c r="C34" s="8"/>
      <c r="D34" s="8"/>
      <c r="E34" s="94"/>
      <c r="F34" s="8"/>
      <c r="G34" s="8"/>
      <c r="H34" s="94"/>
      <c r="I34" s="94"/>
      <c r="J34" s="94"/>
      <c r="K34" s="94"/>
    </row>
    <row r="35" spans="1:11" hidden="1" x14ac:dyDescent="0.25">
      <c r="A35" s="5" t="s">
        <v>182</v>
      </c>
      <c r="B35" s="6">
        <v>2</v>
      </c>
      <c r="C35" s="8"/>
      <c r="D35" s="8"/>
      <c r="E35" s="94"/>
      <c r="F35" s="8"/>
      <c r="G35" s="8"/>
      <c r="H35" s="94"/>
      <c r="I35" s="94"/>
      <c r="J35" s="94"/>
      <c r="K35" s="94"/>
    </row>
    <row r="36" spans="1:11" hidden="1" x14ac:dyDescent="0.25">
      <c r="A36" s="5" t="s">
        <v>183</v>
      </c>
      <c r="B36" s="6">
        <v>2</v>
      </c>
      <c r="C36" s="8"/>
      <c r="D36" s="8"/>
      <c r="E36" s="94"/>
      <c r="F36" s="8"/>
      <c r="G36" s="8"/>
      <c r="H36" s="94"/>
      <c r="I36" s="94"/>
      <c r="J36" s="94"/>
      <c r="K36" s="94"/>
    </row>
    <row r="37" spans="1:11" hidden="1" x14ac:dyDescent="0.25">
      <c r="A37" s="5" t="s">
        <v>184</v>
      </c>
      <c r="B37" s="6">
        <v>2</v>
      </c>
      <c r="C37" s="8"/>
      <c r="D37" s="8"/>
      <c r="E37" s="94"/>
      <c r="F37" s="8"/>
      <c r="G37" s="8"/>
      <c r="H37" s="94"/>
      <c r="I37" s="94"/>
      <c r="J37" s="94"/>
      <c r="K37" s="94"/>
    </row>
    <row r="38" spans="1:11" hidden="1" x14ac:dyDescent="0.25">
      <c r="A38" s="5" t="s">
        <v>185</v>
      </c>
      <c r="B38" s="6">
        <v>2</v>
      </c>
      <c r="C38" s="8"/>
      <c r="D38" s="8"/>
      <c r="E38" s="94"/>
      <c r="F38" s="8"/>
      <c r="G38" s="8"/>
      <c r="H38" s="94"/>
      <c r="I38" s="94"/>
      <c r="J38" s="94"/>
      <c r="K38" s="94"/>
    </row>
    <row r="39" spans="1:11" hidden="1" x14ac:dyDescent="0.25">
      <c r="A39" s="5" t="s">
        <v>186</v>
      </c>
      <c r="B39" s="6">
        <v>2</v>
      </c>
      <c r="C39" s="8"/>
      <c r="D39" s="8"/>
      <c r="E39" s="94"/>
      <c r="F39" s="8"/>
      <c r="G39" s="8"/>
      <c r="H39" s="94"/>
      <c r="I39" s="94"/>
      <c r="J39" s="94"/>
      <c r="K39" s="94"/>
    </row>
    <row r="40" spans="1:11" hidden="1" x14ac:dyDescent="0.25">
      <c r="A40" s="5" t="s">
        <v>187</v>
      </c>
      <c r="B40" s="6">
        <v>2</v>
      </c>
      <c r="C40" s="8"/>
      <c r="D40" s="8"/>
      <c r="E40" s="94"/>
      <c r="F40" s="8"/>
      <c r="G40" s="8"/>
      <c r="H40" s="94"/>
      <c r="I40" s="94"/>
      <c r="J40" s="94"/>
      <c r="K40" s="94"/>
    </row>
    <row r="41" spans="1:11" hidden="1" x14ac:dyDescent="0.25">
      <c r="A41" s="5" t="s">
        <v>188</v>
      </c>
      <c r="B41" s="6">
        <v>2</v>
      </c>
      <c r="C41" s="8"/>
      <c r="D41" s="8"/>
      <c r="E41" s="94"/>
      <c r="F41" s="8"/>
      <c r="G41" s="8"/>
      <c r="H41" s="94"/>
      <c r="I41" s="94"/>
      <c r="J41" s="94"/>
      <c r="K41" s="94"/>
    </row>
    <row r="42" spans="1:11" hidden="1" x14ac:dyDescent="0.25">
      <c r="A42" s="5" t="s">
        <v>189</v>
      </c>
      <c r="B42" s="6">
        <v>2</v>
      </c>
      <c r="C42" s="8"/>
      <c r="D42" s="8"/>
      <c r="E42" s="94"/>
      <c r="F42" s="8"/>
      <c r="G42" s="8"/>
      <c r="H42" s="94"/>
      <c r="I42" s="94"/>
      <c r="J42" s="94"/>
      <c r="K42" s="94"/>
    </row>
    <row r="43" spans="1:11" hidden="1" x14ac:dyDescent="0.25">
      <c r="A43" s="5" t="s">
        <v>61</v>
      </c>
      <c r="B43" s="6">
        <v>2</v>
      </c>
      <c r="C43" s="8"/>
      <c r="D43" s="8"/>
      <c r="E43" s="94"/>
      <c r="F43" s="8"/>
      <c r="G43" s="8"/>
      <c r="H43" s="94"/>
      <c r="I43" s="94"/>
      <c r="J43" s="94"/>
      <c r="K43" s="94"/>
    </row>
    <row r="44" spans="1:11" hidden="1" x14ac:dyDescent="0.25">
      <c r="A44" s="5" t="s">
        <v>190</v>
      </c>
      <c r="B44" s="6">
        <v>2</v>
      </c>
      <c r="C44" s="8"/>
      <c r="D44" s="8"/>
      <c r="E44" s="94"/>
      <c r="F44" s="8"/>
      <c r="G44" s="8"/>
      <c r="H44" s="94"/>
      <c r="I44" s="94"/>
      <c r="J44" s="94"/>
      <c r="K44" s="94"/>
    </row>
    <row r="45" spans="1:11" hidden="1" x14ac:dyDescent="0.25">
      <c r="A45" s="5" t="s">
        <v>191</v>
      </c>
      <c r="B45" s="6">
        <v>2</v>
      </c>
      <c r="C45" s="8"/>
      <c r="D45" s="8"/>
      <c r="E45" s="94"/>
      <c r="F45" s="8"/>
      <c r="G45" s="8"/>
      <c r="H45" s="94"/>
      <c r="I45" s="94"/>
      <c r="J45" s="94"/>
      <c r="K45" s="94"/>
    </row>
    <row r="46" spans="1:11" hidden="1" x14ac:dyDescent="0.25">
      <c r="A46" s="5" t="s">
        <v>192</v>
      </c>
      <c r="B46" s="6">
        <v>2</v>
      </c>
      <c r="C46" s="8"/>
      <c r="D46" s="8"/>
      <c r="E46" s="94"/>
      <c r="F46" s="8"/>
      <c r="G46" s="8"/>
      <c r="H46" s="94"/>
      <c r="I46" s="94"/>
      <c r="J46" s="94"/>
      <c r="K46" s="94"/>
    </row>
    <row r="47" spans="1:11" hidden="1" x14ac:dyDescent="0.25">
      <c r="A47" s="5" t="s">
        <v>193</v>
      </c>
      <c r="B47" s="6">
        <v>2</v>
      </c>
      <c r="C47" s="8"/>
      <c r="D47" s="8"/>
      <c r="E47" s="94"/>
      <c r="F47" s="8"/>
      <c r="G47" s="8"/>
      <c r="H47" s="94"/>
      <c r="I47" s="94"/>
      <c r="J47" s="94"/>
      <c r="K47" s="94"/>
    </row>
    <row r="48" spans="1:11" hidden="1" x14ac:dyDescent="0.25">
      <c r="A48" s="5" t="s">
        <v>194</v>
      </c>
      <c r="B48" s="6">
        <v>2</v>
      </c>
      <c r="C48" s="8"/>
      <c r="D48" s="8"/>
      <c r="E48" s="94"/>
      <c r="F48" s="8"/>
      <c r="G48" s="8"/>
      <c r="H48" s="94"/>
      <c r="I48" s="94"/>
      <c r="J48" s="94"/>
      <c r="K48" s="94"/>
    </row>
    <row r="49" spans="1:11" hidden="1" x14ac:dyDescent="0.25">
      <c r="A49" s="5" t="s">
        <v>195</v>
      </c>
      <c r="B49" s="6">
        <v>2</v>
      </c>
      <c r="C49" s="8"/>
      <c r="D49" s="8"/>
      <c r="E49" s="94"/>
      <c r="F49" s="8"/>
      <c r="G49" s="8"/>
      <c r="H49" s="94"/>
      <c r="I49" s="94"/>
      <c r="J49" s="94"/>
      <c r="K49" s="94"/>
    </row>
    <row r="50" spans="1:11" hidden="1" x14ac:dyDescent="0.25">
      <c r="A50" s="5" t="s">
        <v>196</v>
      </c>
      <c r="B50" s="6">
        <v>2</v>
      </c>
      <c r="C50" s="8"/>
      <c r="D50" s="8"/>
      <c r="E50" s="94"/>
      <c r="F50" s="8"/>
      <c r="G50" s="8"/>
      <c r="H50" s="94"/>
      <c r="I50" s="94"/>
      <c r="J50" s="94"/>
      <c r="K50" s="94"/>
    </row>
    <row r="51" spans="1:11" hidden="1" x14ac:dyDescent="0.25">
      <c r="A51" s="5" t="s">
        <v>197</v>
      </c>
      <c r="B51" s="6">
        <v>2</v>
      </c>
      <c r="C51" s="8"/>
      <c r="D51" s="8"/>
      <c r="E51" s="94"/>
      <c r="F51" s="8"/>
      <c r="G51" s="8"/>
      <c r="H51" s="94"/>
      <c r="I51" s="94"/>
      <c r="J51" s="94"/>
      <c r="K51" s="94"/>
    </row>
    <row r="52" spans="1:11" hidden="1" x14ac:dyDescent="0.25">
      <c r="A52" s="5" t="s">
        <v>198</v>
      </c>
      <c r="B52" s="6">
        <v>2</v>
      </c>
      <c r="C52" s="8"/>
      <c r="D52" s="8"/>
      <c r="E52" s="94"/>
      <c r="F52" s="8"/>
      <c r="G52" s="8"/>
      <c r="H52" s="94"/>
      <c r="I52" s="94"/>
      <c r="J52" s="94"/>
      <c r="K52" s="94"/>
    </row>
    <row r="53" spans="1:11" hidden="1" x14ac:dyDescent="0.25">
      <c r="A53" s="5" t="s">
        <v>199</v>
      </c>
      <c r="B53" s="6">
        <v>2</v>
      </c>
      <c r="C53" s="8"/>
      <c r="D53" s="8"/>
      <c r="E53" s="94"/>
      <c r="F53" s="8"/>
      <c r="G53" s="8"/>
      <c r="H53" s="94"/>
      <c r="I53" s="94"/>
      <c r="J53" s="94"/>
      <c r="K53" s="94"/>
    </row>
    <row r="54" spans="1:11" hidden="1" x14ac:dyDescent="0.25">
      <c r="A54" s="5" t="s">
        <v>200</v>
      </c>
      <c r="B54" s="6">
        <v>2</v>
      </c>
      <c r="C54" s="8"/>
      <c r="D54" s="8"/>
      <c r="E54" s="94"/>
      <c r="F54" s="8"/>
      <c r="G54" s="8"/>
      <c r="H54" s="94"/>
      <c r="I54" s="94"/>
      <c r="J54" s="94"/>
      <c r="K54" s="94"/>
    </row>
    <row r="55" spans="1:11" hidden="1" x14ac:dyDescent="0.25">
      <c r="A55" s="5" t="s">
        <v>201</v>
      </c>
      <c r="B55" s="6">
        <v>2</v>
      </c>
      <c r="C55" s="8"/>
      <c r="D55" s="8"/>
      <c r="E55" s="94"/>
      <c r="F55" s="8"/>
      <c r="G55" s="8"/>
      <c r="H55" s="94"/>
      <c r="I55" s="94"/>
      <c r="J55" s="94"/>
      <c r="K55" s="94"/>
    </row>
    <row r="56" spans="1:11" hidden="1" x14ac:dyDescent="0.25">
      <c r="A56" s="5" t="s">
        <v>202</v>
      </c>
      <c r="B56" s="6">
        <v>2</v>
      </c>
      <c r="C56" s="8"/>
      <c r="D56" s="8"/>
      <c r="E56" s="94"/>
      <c r="F56" s="8"/>
      <c r="G56" s="8"/>
      <c r="H56" s="94"/>
      <c r="I56" s="94"/>
      <c r="J56" s="94"/>
      <c r="K56" s="94"/>
    </row>
    <row r="57" spans="1:11" hidden="1" x14ac:dyDescent="0.25">
      <c r="A57" s="5" t="s">
        <v>203</v>
      </c>
      <c r="B57" s="6">
        <v>2</v>
      </c>
      <c r="C57" s="8"/>
      <c r="D57" s="8"/>
      <c r="E57" s="94"/>
      <c r="F57" s="8"/>
      <c r="G57" s="8"/>
      <c r="H57" s="94"/>
      <c r="I57" s="94"/>
      <c r="J57" s="94"/>
      <c r="K57" s="94"/>
    </row>
    <row r="58" spans="1:11" hidden="1" x14ac:dyDescent="0.25">
      <c r="A58" s="5" t="s">
        <v>204</v>
      </c>
      <c r="B58" s="6">
        <v>2</v>
      </c>
      <c r="C58" s="8"/>
      <c r="D58" s="8"/>
      <c r="E58" s="94"/>
      <c r="F58" s="8"/>
      <c r="G58" s="8"/>
      <c r="H58" s="94"/>
      <c r="I58" s="94"/>
      <c r="J58" s="94"/>
      <c r="K58" s="94"/>
    </row>
    <row r="59" spans="1:11" x14ac:dyDescent="0.25">
      <c r="E59" s="94"/>
      <c r="H59" s="94"/>
      <c r="I59" s="94"/>
      <c r="J59" s="94"/>
      <c r="K59" s="94"/>
    </row>
    <row r="60" spans="1:11" x14ac:dyDescent="0.25">
      <c r="A60" s="17" t="s">
        <v>143</v>
      </c>
      <c r="C60" s="24">
        <f>SUM(C4:C30)/24</f>
        <v>70.90625</v>
      </c>
      <c r="D60" s="24">
        <f t="shared" ref="D60:G60" si="6">SUM(D4:D30)/24</f>
        <v>74.503750000000011</v>
      </c>
      <c r="E60" s="94">
        <f>GEOMEAN(C60:D60)</f>
        <v>72.682745706512094</v>
      </c>
      <c r="F60" s="24">
        <f t="shared" si="6"/>
        <v>71.010416666666671</v>
      </c>
      <c r="G60" s="24">
        <f t="shared" si="6"/>
        <v>73.135416666666671</v>
      </c>
      <c r="H60" s="94">
        <f t="shared" si="2"/>
        <v>72.065084545779015</v>
      </c>
      <c r="I60" s="94">
        <f t="shared" si="3"/>
        <v>99.853307906703819</v>
      </c>
      <c r="J60" s="94">
        <f t="shared" si="4"/>
        <v>101.87095855291271</v>
      </c>
      <c r="K60" s="94">
        <f t="shared" si="5"/>
        <v>100.85708795684644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K38"/>
  <sheetViews>
    <sheetView zoomScaleNormal="100" workbookViewId="0">
      <pane ySplit="2" topLeftCell="A12" activePane="bottomLeft" state="frozen"/>
      <selection pane="bottomLeft" activeCell="E32" sqref="E32"/>
    </sheetView>
  </sheetViews>
  <sheetFormatPr defaultRowHeight="15" outlineLevelRow="1" x14ac:dyDescent="0.25"/>
  <cols>
    <col min="1" max="1" width="28.5703125" style="78" customWidth="1"/>
    <col min="2" max="2" width="7.140625" style="78" customWidth="1"/>
    <col min="3" max="10" width="14.28515625" style="78" customWidth="1"/>
    <col min="11" max="11" width="14.140625" style="78" customWidth="1"/>
    <col min="12" max="16384" width="9.140625" style="78"/>
  </cols>
  <sheetData>
    <row r="1" spans="1:11" x14ac:dyDescent="0.25">
      <c r="A1" s="109" t="s">
        <v>0</v>
      </c>
      <c r="B1" s="109" t="s">
        <v>1</v>
      </c>
      <c r="C1" s="109" t="s">
        <v>645</v>
      </c>
      <c r="D1" s="109"/>
      <c r="E1" s="109"/>
      <c r="F1" s="109" t="s">
        <v>634</v>
      </c>
      <c r="G1" s="109"/>
      <c r="H1" s="109"/>
      <c r="I1" s="109" t="s">
        <v>3</v>
      </c>
      <c r="J1" s="109"/>
      <c r="K1" s="109"/>
    </row>
    <row r="2" spans="1:11" x14ac:dyDescent="0.25">
      <c r="A2" s="109"/>
      <c r="B2" s="109"/>
      <c r="C2" s="77" t="s">
        <v>4</v>
      </c>
      <c r="D2" s="77" t="s">
        <v>5</v>
      </c>
      <c r="E2" s="77" t="s">
        <v>6</v>
      </c>
      <c r="F2" s="77" t="s">
        <v>4</v>
      </c>
      <c r="G2" s="77" t="s">
        <v>5</v>
      </c>
      <c r="H2" s="77" t="s">
        <v>6</v>
      </c>
      <c r="I2" s="77" t="s">
        <v>4</v>
      </c>
      <c r="J2" s="77" t="s">
        <v>5</v>
      </c>
      <c r="K2" s="77" t="s">
        <v>6</v>
      </c>
    </row>
    <row r="3" spans="1:11" x14ac:dyDescent="0.25">
      <c r="A3" s="36" t="s">
        <v>7</v>
      </c>
      <c r="B3" s="52"/>
      <c r="C3" s="53"/>
      <c r="D3" s="53"/>
      <c r="E3" s="53"/>
      <c r="F3" s="53"/>
      <c r="G3" s="53"/>
      <c r="H3" s="53"/>
      <c r="I3" s="53"/>
      <c r="J3" s="53"/>
      <c r="K3" s="53"/>
    </row>
    <row r="4" spans="1:11" outlineLevel="1" collapsed="1" x14ac:dyDescent="0.25">
      <c r="A4" s="39" t="s">
        <v>515</v>
      </c>
      <c r="B4" s="40">
        <v>1</v>
      </c>
      <c r="C4" s="42">
        <v>66.66</v>
      </c>
      <c r="D4" s="42">
        <v>66.66</v>
      </c>
      <c r="E4" s="7">
        <f>GEOMEAN(C4:D4)</f>
        <v>66.66</v>
      </c>
      <c r="F4" s="42">
        <v>55.55</v>
      </c>
      <c r="G4" s="42">
        <v>55.55</v>
      </c>
      <c r="H4" s="7">
        <f>GEOMEAN(F4:G4)</f>
        <v>55.55</v>
      </c>
      <c r="I4" s="42">
        <f>C4/F4*100</f>
        <v>120</v>
      </c>
      <c r="J4" s="42">
        <f t="shared" ref="J4:K4" si="0">D4/G4*100</f>
        <v>120</v>
      </c>
      <c r="K4" s="42">
        <f t="shared" si="0"/>
        <v>120</v>
      </c>
    </row>
    <row r="5" spans="1:11" outlineLevel="1" collapsed="1" x14ac:dyDescent="0.25">
      <c r="A5" s="39" t="s">
        <v>516</v>
      </c>
      <c r="B5" s="40">
        <v>1</v>
      </c>
      <c r="C5" s="42">
        <v>72.5</v>
      </c>
      <c r="D5" s="42">
        <v>73.75</v>
      </c>
      <c r="E5" s="7">
        <f t="shared" ref="E5:E19" si="1">GEOMEAN(C5:D5)</f>
        <v>73.122329011048322</v>
      </c>
      <c r="F5" s="42">
        <v>68.75</v>
      </c>
      <c r="G5" s="42">
        <v>70</v>
      </c>
      <c r="H5" s="7">
        <f t="shared" ref="H5:H19" si="2">GEOMEAN(F5:G5)</f>
        <v>69.372184627558042</v>
      </c>
      <c r="I5" s="42">
        <f>C5/F5*100</f>
        <v>105.45454545454544</v>
      </c>
      <c r="J5" s="42">
        <f t="shared" ref="J5:J19" si="3">D5/G5*100</f>
        <v>105.35714285714286</v>
      </c>
      <c r="K5" s="42">
        <f t="shared" ref="K5:K19" si="4">E5/H5*100</f>
        <v>105.40583290496596</v>
      </c>
    </row>
    <row r="6" spans="1:11" outlineLevel="1" collapsed="1" x14ac:dyDescent="0.25">
      <c r="A6" s="39" t="s">
        <v>483</v>
      </c>
      <c r="B6" s="40">
        <v>1</v>
      </c>
      <c r="C6" s="41"/>
      <c r="D6" s="41"/>
      <c r="E6" s="7"/>
      <c r="F6" s="41"/>
      <c r="G6" s="41"/>
      <c r="H6" s="7"/>
      <c r="I6" s="42"/>
      <c r="J6" s="42"/>
      <c r="K6" s="42"/>
    </row>
    <row r="7" spans="1:11" outlineLevel="1" collapsed="1" x14ac:dyDescent="0.25">
      <c r="A7" s="39" t="s">
        <v>517</v>
      </c>
      <c r="B7" s="40">
        <v>1</v>
      </c>
      <c r="C7" s="42">
        <v>61.11</v>
      </c>
      <c r="D7" s="42">
        <v>67.5</v>
      </c>
      <c r="E7" s="7">
        <f t="shared" si="1"/>
        <v>64.225579016463527</v>
      </c>
      <c r="F7" s="42">
        <v>55.55</v>
      </c>
      <c r="G7" s="42">
        <v>63.75</v>
      </c>
      <c r="H7" s="7">
        <f t="shared" si="2"/>
        <v>59.508927901618257</v>
      </c>
      <c r="I7" s="42">
        <f>C7/F7*100</f>
        <v>110.00900090009</v>
      </c>
      <c r="J7" s="42">
        <f t="shared" si="3"/>
        <v>105.88235294117648</v>
      </c>
      <c r="K7" s="42">
        <f t="shared" si="4"/>
        <v>107.92595545099211</v>
      </c>
    </row>
    <row r="8" spans="1:11" outlineLevel="1" collapsed="1" x14ac:dyDescent="0.25">
      <c r="A8" s="39" t="s">
        <v>518</v>
      </c>
      <c r="B8" s="40">
        <v>1</v>
      </c>
      <c r="C8" s="41"/>
      <c r="D8" s="41"/>
      <c r="E8" s="7"/>
      <c r="F8" s="41"/>
      <c r="G8" s="41"/>
      <c r="H8" s="7"/>
      <c r="I8" s="42"/>
      <c r="J8" s="42"/>
      <c r="K8" s="42"/>
    </row>
    <row r="9" spans="1:11" outlineLevel="1" collapsed="1" x14ac:dyDescent="0.25">
      <c r="A9" s="39" t="s">
        <v>519</v>
      </c>
      <c r="B9" s="40">
        <v>1</v>
      </c>
      <c r="C9" s="42">
        <v>68.75</v>
      </c>
      <c r="D9" s="42">
        <v>68.75</v>
      </c>
      <c r="E9" s="7">
        <f t="shared" si="1"/>
        <v>68.75</v>
      </c>
      <c r="F9" s="42">
        <v>68.75</v>
      </c>
      <c r="G9" s="42">
        <v>68.75</v>
      </c>
      <c r="H9" s="7">
        <f t="shared" si="2"/>
        <v>68.75</v>
      </c>
      <c r="I9" s="42">
        <f>C9/F9*100</f>
        <v>100</v>
      </c>
      <c r="J9" s="42">
        <f t="shared" si="3"/>
        <v>100</v>
      </c>
      <c r="K9" s="42">
        <f t="shared" si="4"/>
        <v>100</v>
      </c>
    </row>
    <row r="10" spans="1:11" outlineLevel="1" collapsed="1" x14ac:dyDescent="0.25">
      <c r="A10" s="39" t="s">
        <v>520</v>
      </c>
      <c r="B10" s="40">
        <v>1</v>
      </c>
      <c r="C10" s="42">
        <v>68.75</v>
      </c>
      <c r="D10" s="42">
        <v>68.75</v>
      </c>
      <c r="E10" s="7">
        <f t="shared" si="1"/>
        <v>68.75</v>
      </c>
      <c r="F10" s="42">
        <v>65</v>
      </c>
      <c r="G10" s="42">
        <v>65</v>
      </c>
      <c r="H10" s="7">
        <f t="shared" si="2"/>
        <v>65</v>
      </c>
      <c r="I10" s="42">
        <f>C10/F10*100</f>
        <v>105.76923076923077</v>
      </c>
      <c r="J10" s="42">
        <f t="shared" si="3"/>
        <v>105.76923076923077</v>
      </c>
      <c r="K10" s="42">
        <f t="shared" si="4"/>
        <v>105.76923076923077</v>
      </c>
    </row>
    <row r="11" spans="1:11" outlineLevel="1" collapsed="1" x14ac:dyDescent="0.25">
      <c r="A11" s="39" t="s">
        <v>521</v>
      </c>
      <c r="B11" s="40">
        <v>1</v>
      </c>
      <c r="C11" s="41"/>
      <c r="D11" s="41"/>
      <c r="E11" s="7"/>
      <c r="F11" s="41"/>
      <c r="G11" s="41"/>
      <c r="H11" s="7"/>
      <c r="I11" s="42"/>
      <c r="J11" s="42"/>
      <c r="K11" s="42"/>
    </row>
    <row r="12" spans="1:11" outlineLevel="1" collapsed="1" x14ac:dyDescent="0.25">
      <c r="A12" s="39" t="s">
        <v>522</v>
      </c>
      <c r="B12" s="40">
        <v>1</v>
      </c>
      <c r="C12" s="41"/>
      <c r="D12" s="41"/>
      <c r="E12" s="7"/>
      <c r="F12" s="41"/>
      <c r="G12" s="41"/>
      <c r="H12" s="7"/>
      <c r="I12" s="42"/>
      <c r="J12" s="42"/>
      <c r="K12" s="42"/>
    </row>
    <row r="13" spans="1:11" outlineLevel="1" collapsed="1" x14ac:dyDescent="0.25">
      <c r="A13" s="39" t="s">
        <v>88</v>
      </c>
      <c r="B13" s="40">
        <v>1</v>
      </c>
      <c r="C13" s="42">
        <v>71.25</v>
      </c>
      <c r="D13" s="42">
        <v>71.25</v>
      </c>
      <c r="E13" s="7">
        <f t="shared" si="1"/>
        <v>71.25</v>
      </c>
      <c r="F13" s="42">
        <v>68.75</v>
      </c>
      <c r="G13" s="42">
        <v>68.75</v>
      </c>
      <c r="H13" s="7">
        <f t="shared" si="2"/>
        <v>68.75</v>
      </c>
      <c r="I13" s="42">
        <f>C13/F13*100</f>
        <v>103.63636363636364</v>
      </c>
      <c r="J13" s="42">
        <f t="shared" si="3"/>
        <v>103.63636363636364</v>
      </c>
      <c r="K13" s="42">
        <f t="shared" si="4"/>
        <v>103.63636363636364</v>
      </c>
    </row>
    <row r="14" spans="1:11" outlineLevel="1" collapsed="1" x14ac:dyDescent="0.25">
      <c r="A14" s="39" t="s">
        <v>189</v>
      </c>
      <c r="B14" s="40">
        <v>1</v>
      </c>
      <c r="C14" s="41"/>
      <c r="D14" s="41"/>
      <c r="E14" s="7"/>
      <c r="F14" s="41"/>
      <c r="G14" s="41"/>
      <c r="H14" s="7"/>
      <c r="I14" s="42"/>
      <c r="J14" s="42"/>
      <c r="K14" s="42"/>
    </row>
    <row r="15" spans="1:11" outlineLevel="1" collapsed="1" x14ac:dyDescent="0.25">
      <c r="A15" s="39" t="s">
        <v>523</v>
      </c>
      <c r="B15" s="40">
        <v>1</v>
      </c>
      <c r="C15" s="42">
        <v>66.66</v>
      </c>
      <c r="D15" s="42">
        <v>68.75</v>
      </c>
      <c r="E15" s="7">
        <f t="shared" si="1"/>
        <v>67.696934938001434</v>
      </c>
      <c r="F15" s="42">
        <v>60</v>
      </c>
      <c r="G15" s="42">
        <v>60</v>
      </c>
      <c r="H15" s="7">
        <f t="shared" si="2"/>
        <v>60</v>
      </c>
      <c r="I15" s="42">
        <f>C15/F15*100</f>
        <v>111.1</v>
      </c>
      <c r="J15" s="42">
        <f t="shared" si="3"/>
        <v>114.58333333333333</v>
      </c>
      <c r="K15" s="42">
        <f t="shared" si="4"/>
        <v>112.82822489666906</v>
      </c>
    </row>
    <row r="16" spans="1:11" outlineLevel="1" collapsed="1" x14ac:dyDescent="0.25">
      <c r="A16" s="39" t="s">
        <v>524</v>
      </c>
      <c r="B16" s="40">
        <v>1</v>
      </c>
      <c r="C16" s="41"/>
      <c r="D16" s="41"/>
      <c r="E16" s="7"/>
      <c r="F16" s="41"/>
      <c r="G16" s="41"/>
      <c r="H16" s="7"/>
      <c r="I16" s="42"/>
      <c r="J16" s="42"/>
      <c r="K16" s="42"/>
    </row>
    <row r="17" spans="1:11" outlineLevel="1" collapsed="1" x14ac:dyDescent="0.25">
      <c r="A17" s="39" t="s">
        <v>112</v>
      </c>
      <c r="B17" s="40">
        <v>1</v>
      </c>
      <c r="C17" s="41"/>
      <c r="D17" s="41"/>
      <c r="E17" s="7"/>
      <c r="F17" s="41"/>
      <c r="G17" s="41"/>
      <c r="H17" s="7"/>
      <c r="I17" s="42"/>
      <c r="J17" s="42"/>
      <c r="K17" s="42"/>
    </row>
    <row r="18" spans="1:11" outlineLevel="1" collapsed="1" x14ac:dyDescent="0.25">
      <c r="A18" s="39" t="s">
        <v>525</v>
      </c>
      <c r="B18" s="40">
        <v>1</v>
      </c>
      <c r="C18" s="42">
        <v>66.66</v>
      </c>
      <c r="D18" s="42">
        <v>73.75</v>
      </c>
      <c r="E18" s="7">
        <f t="shared" si="1"/>
        <v>70.115440524894368</v>
      </c>
      <c r="F18" s="42">
        <v>68.75</v>
      </c>
      <c r="G18" s="42">
        <v>68.75</v>
      </c>
      <c r="H18" s="7">
        <f t="shared" si="2"/>
        <v>68.75</v>
      </c>
      <c r="I18" s="42">
        <f>C18/F18*100</f>
        <v>96.96</v>
      </c>
      <c r="J18" s="42">
        <f t="shared" si="3"/>
        <v>107.27272727272728</v>
      </c>
      <c r="K18" s="42">
        <f t="shared" si="4"/>
        <v>101.98609530893725</v>
      </c>
    </row>
    <row r="19" spans="1:11" outlineLevel="1" collapsed="1" x14ac:dyDescent="0.25">
      <c r="A19" s="39" t="s">
        <v>526</v>
      </c>
      <c r="B19" s="40">
        <v>1</v>
      </c>
      <c r="C19" s="42">
        <v>68.75</v>
      </c>
      <c r="D19" s="42">
        <v>75</v>
      </c>
      <c r="E19" s="7">
        <f t="shared" si="1"/>
        <v>71.807033081725365</v>
      </c>
      <c r="F19" s="42">
        <v>61.11</v>
      </c>
      <c r="G19" s="42">
        <v>68.75</v>
      </c>
      <c r="H19" s="7">
        <f t="shared" si="2"/>
        <v>64.817532350437403</v>
      </c>
      <c r="I19" s="42">
        <f>C19/F19*100</f>
        <v>112.50204549173621</v>
      </c>
      <c r="J19" s="42">
        <f t="shared" si="3"/>
        <v>109.09090909090908</v>
      </c>
      <c r="K19" s="42">
        <f t="shared" si="4"/>
        <v>110.78334900733195</v>
      </c>
    </row>
    <row r="20" spans="1:11" x14ac:dyDescent="0.25">
      <c r="A20" s="36" t="s">
        <v>15</v>
      </c>
      <c r="B20" s="52"/>
      <c r="C20" s="53"/>
      <c r="D20" s="53"/>
      <c r="E20" s="53"/>
      <c r="F20" s="53"/>
      <c r="G20" s="53"/>
      <c r="H20" s="53"/>
      <c r="I20" s="53"/>
      <c r="J20" s="53"/>
      <c r="K20" s="53"/>
    </row>
    <row r="21" spans="1:11" outlineLevel="1" collapsed="1" x14ac:dyDescent="0.25">
      <c r="A21" s="39" t="s">
        <v>515</v>
      </c>
      <c r="B21" s="40">
        <v>2</v>
      </c>
      <c r="C21" s="41"/>
      <c r="D21" s="41"/>
      <c r="E21" s="41"/>
      <c r="F21" s="41"/>
      <c r="G21" s="41"/>
      <c r="H21" s="41"/>
      <c r="I21" s="42"/>
      <c r="J21" s="42"/>
      <c r="K21" s="42"/>
    </row>
    <row r="22" spans="1:11" outlineLevel="1" collapsed="1" x14ac:dyDescent="0.25">
      <c r="A22" s="39" t="s">
        <v>516</v>
      </c>
      <c r="B22" s="40">
        <v>2</v>
      </c>
      <c r="C22" s="41"/>
      <c r="D22" s="41"/>
      <c r="E22" s="41"/>
      <c r="F22" s="41"/>
      <c r="G22" s="41"/>
      <c r="H22" s="41"/>
      <c r="I22" s="42"/>
      <c r="J22" s="42"/>
      <c r="K22" s="42"/>
    </row>
    <row r="23" spans="1:11" outlineLevel="1" collapsed="1" x14ac:dyDescent="0.25">
      <c r="A23" s="39" t="s">
        <v>483</v>
      </c>
      <c r="B23" s="40">
        <v>2</v>
      </c>
      <c r="C23" s="41"/>
      <c r="D23" s="41"/>
      <c r="E23" s="41"/>
      <c r="F23" s="41"/>
      <c r="G23" s="41"/>
      <c r="H23" s="41"/>
      <c r="I23" s="42"/>
      <c r="J23" s="42"/>
      <c r="K23" s="42"/>
    </row>
    <row r="24" spans="1:11" outlineLevel="1" collapsed="1" x14ac:dyDescent="0.25">
      <c r="A24" s="39" t="s">
        <v>517</v>
      </c>
      <c r="B24" s="40">
        <v>2</v>
      </c>
      <c r="C24" s="41"/>
      <c r="D24" s="41"/>
      <c r="E24" s="41"/>
      <c r="F24" s="41"/>
      <c r="G24" s="41"/>
      <c r="H24" s="41"/>
      <c r="I24" s="42"/>
      <c r="J24" s="42"/>
      <c r="K24" s="42"/>
    </row>
    <row r="25" spans="1:11" outlineLevel="1" collapsed="1" x14ac:dyDescent="0.25">
      <c r="A25" s="39" t="s">
        <v>518</v>
      </c>
      <c r="B25" s="40">
        <v>2</v>
      </c>
      <c r="C25" s="41"/>
      <c r="D25" s="41"/>
      <c r="E25" s="41"/>
      <c r="F25" s="41"/>
      <c r="G25" s="41"/>
      <c r="H25" s="41"/>
      <c r="I25" s="42"/>
      <c r="J25" s="42"/>
      <c r="K25" s="42"/>
    </row>
    <row r="26" spans="1:11" outlineLevel="1" collapsed="1" x14ac:dyDescent="0.25">
      <c r="A26" s="39" t="s">
        <v>519</v>
      </c>
      <c r="B26" s="40">
        <v>2</v>
      </c>
      <c r="C26" s="41"/>
      <c r="D26" s="41"/>
      <c r="E26" s="41"/>
      <c r="F26" s="41"/>
      <c r="G26" s="41"/>
      <c r="H26" s="41"/>
      <c r="I26" s="42"/>
      <c r="J26" s="42"/>
      <c r="K26" s="42"/>
    </row>
    <row r="27" spans="1:11" outlineLevel="1" collapsed="1" x14ac:dyDescent="0.25">
      <c r="A27" s="39" t="s">
        <v>520</v>
      </c>
      <c r="B27" s="40">
        <v>2</v>
      </c>
      <c r="C27" s="41"/>
      <c r="D27" s="41"/>
      <c r="E27" s="41"/>
      <c r="F27" s="41"/>
      <c r="G27" s="41"/>
      <c r="H27" s="41"/>
      <c r="I27" s="42"/>
      <c r="J27" s="42"/>
      <c r="K27" s="42"/>
    </row>
    <row r="28" spans="1:11" outlineLevel="1" collapsed="1" x14ac:dyDescent="0.25">
      <c r="A28" s="39" t="s">
        <v>521</v>
      </c>
      <c r="B28" s="40">
        <v>2</v>
      </c>
      <c r="C28" s="41"/>
      <c r="D28" s="41"/>
      <c r="E28" s="41"/>
      <c r="F28" s="41"/>
      <c r="G28" s="41"/>
      <c r="H28" s="41"/>
      <c r="I28" s="42"/>
      <c r="J28" s="42"/>
      <c r="K28" s="42"/>
    </row>
    <row r="29" spans="1:11" outlineLevel="1" collapsed="1" x14ac:dyDescent="0.25">
      <c r="A29" s="39" t="s">
        <v>522</v>
      </c>
      <c r="B29" s="40">
        <v>2</v>
      </c>
      <c r="C29" s="41"/>
      <c r="D29" s="41"/>
      <c r="E29" s="41"/>
      <c r="F29" s="41"/>
      <c r="G29" s="41"/>
      <c r="H29" s="41"/>
      <c r="I29" s="42"/>
      <c r="J29" s="42"/>
      <c r="K29" s="42"/>
    </row>
    <row r="30" spans="1:11" outlineLevel="1" collapsed="1" x14ac:dyDescent="0.25">
      <c r="A30" s="39" t="s">
        <v>88</v>
      </c>
      <c r="B30" s="40">
        <v>2</v>
      </c>
      <c r="C30" s="41"/>
      <c r="D30" s="41"/>
      <c r="E30" s="41"/>
      <c r="F30" s="41"/>
      <c r="G30" s="41"/>
      <c r="H30" s="41"/>
      <c r="I30" s="42"/>
      <c r="J30" s="42"/>
      <c r="K30" s="42"/>
    </row>
    <row r="31" spans="1:11" outlineLevel="1" collapsed="1" x14ac:dyDescent="0.25">
      <c r="A31" s="39" t="s">
        <v>189</v>
      </c>
      <c r="B31" s="40">
        <v>2</v>
      </c>
      <c r="C31" s="41"/>
      <c r="D31" s="41"/>
      <c r="E31" s="41"/>
      <c r="F31" s="41"/>
      <c r="G31" s="41"/>
      <c r="H31" s="41"/>
      <c r="I31" s="42"/>
      <c r="J31" s="42"/>
      <c r="K31" s="42"/>
    </row>
    <row r="32" spans="1:11" outlineLevel="1" collapsed="1" x14ac:dyDescent="0.25">
      <c r="A32" s="39" t="s">
        <v>523</v>
      </c>
      <c r="B32" s="40">
        <v>2</v>
      </c>
      <c r="C32" s="41"/>
      <c r="D32" s="41"/>
      <c r="E32" s="41"/>
      <c r="F32" s="41"/>
      <c r="G32" s="41"/>
      <c r="H32" s="41"/>
      <c r="I32" s="42"/>
      <c r="J32" s="42"/>
      <c r="K32" s="42"/>
    </row>
    <row r="33" spans="1:11" outlineLevel="1" collapsed="1" x14ac:dyDescent="0.25">
      <c r="A33" s="39" t="s">
        <v>524</v>
      </c>
      <c r="B33" s="40">
        <v>2</v>
      </c>
      <c r="C33" s="41"/>
      <c r="D33" s="41"/>
      <c r="E33" s="41"/>
      <c r="F33" s="41"/>
      <c r="G33" s="41"/>
      <c r="H33" s="41"/>
      <c r="I33" s="42"/>
      <c r="J33" s="42"/>
      <c r="K33" s="42"/>
    </row>
    <row r="34" spans="1:11" outlineLevel="1" collapsed="1" x14ac:dyDescent="0.25">
      <c r="A34" s="39" t="s">
        <v>112</v>
      </c>
      <c r="B34" s="40">
        <v>2</v>
      </c>
      <c r="C34" s="41"/>
      <c r="D34" s="41"/>
      <c r="E34" s="41"/>
      <c r="F34" s="41"/>
      <c r="G34" s="41"/>
      <c r="H34" s="41"/>
      <c r="I34" s="42"/>
      <c r="J34" s="42"/>
      <c r="K34" s="42"/>
    </row>
    <row r="35" spans="1:11" outlineLevel="1" collapsed="1" x14ac:dyDescent="0.25">
      <c r="A35" s="39" t="s">
        <v>525</v>
      </c>
      <c r="B35" s="40">
        <v>2</v>
      </c>
      <c r="C35" s="41"/>
      <c r="D35" s="41"/>
      <c r="E35" s="41"/>
      <c r="F35" s="41"/>
      <c r="G35" s="41"/>
      <c r="H35" s="41"/>
      <c r="I35" s="42"/>
      <c r="J35" s="42"/>
      <c r="K35" s="42"/>
    </row>
    <row r="36" spans="1:11" outlineLevel="1" collapsed="1" x14ac:dyDescent="0.25">
      <c r="A36" s="39" t="s">
        <v>526</v>
      </c>
      <c r="B36" s="40">
        <v>2</v>
      </c>
      <c r="C36" s="41"/>
      <c r="D36" s="41"/>
      <c r="E36" s="41"/>
      <c r="F36" s="41"/>
      <c r="G36" s="41"/>
      <c r="H36" s="41"/>
      <c r="I36" s="42"/>
      <c r="J36" s="42"/>
      <c r="K36" s="42"/>
    </row>
    <row r="38" spans="1:11" x14ac:dyDescent="0.25">
      <c r="A38" s="78" t="s">
        <v>143</v>
      </c>
      <c r="C38" s="81">
        <f>SUM(C4:C19)/9</f>
        <v>67.898888888888877</v>
      </c>
      <c r="D38" s="81">
        <f t="shared" ref="D38:H38" si="5">SUM(D4:D19)/9</f>
        <v>70.462222222222223</v>
      </c>
      <c r="E38" s="81">
        <f t="shared" si="5"/>
        <v>69.153035174681435</v>
      </c>
      <c r="F38" s="81">
        <f t="shared" si="5"/>
        <v>63.578888888888891</v>
      </c>
      <c r="G38" s="81">
        <f t="shared" si="5"/>
        <v>65.477777777777774</v>
      </c>
      <c r="H38" s="81">
        <f t="shared" si="5"/>
        <v>64.499849431068185</v>
      </c>
      <c r="I38" s="81">
        <f>C38/F38*100</f>
        <v>106.79470823648658</v>
      </c>
      <c r="J38" s="81">
        <f t="shared" ref="J38:K38" si="6">D38/G38*100</f>
        <v>107.61242151705414</v>
      </c>
      <c r="K38" s="81">
        <f t="shared" si="6"/>
        <v>107.2142583039456</v>
      </c>
    </row>
  </sheetData>
  <autoFilter ref="A1:K36"/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"/>
  <sheetViews>
    <sheetView workbookViewId="0">
      <selection activeCell="C14" sqref="C14"/>
    </sheetView>
  </sheetViews>
  <sheetFormatPr defaultRowHeight="15" x14ac:dyDescent="0.25"/>
  <cols>
    <col min="1" max="1" width="39.2851562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634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22" t="s">
        <v>4</v>
      </c>
      <c r="D2" s="22" t="s">
        <v>5</v>
      </c>
      <c r="E2" s="22" t="s">
        <v>6</v>
      </c>
      <c r="F2" s="22" t="s">
        <v>4</v>
      </c>
      <c r="G2" s="22" t="s">
        <v>5</v>
      </c>
      <c r="H2" s="22" t="s">
        <v>6</v>
      </c>
      <c r="I2" s="22" t="s">
        <v>4</v>
      </c>
      <c r="J2" s="22" t="s">
        <v>5</v>
      </c>
      <c r="K2" s="22" t="s">
        <v>6</v>
      </c>
    </row>
    <row r="3" spans="1:11" x14ac:dyDescent="0.25">
      <c r="A3" s="2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205</v>
      </c>
      <c r="B4" s="6">
        <v>1</v>
      </c>
      <c r="C4" s="7">
        <v>92</v>
      </c>
      <c r="D4" s="7">
        <v>92</v>
      </c>
      <c r="E4" s="7">
        <f>GEOMEAN(C4:D4)</f>
        <v>92</v>
      </c>
      <c r="F4" s="7">
        <v>81.25</v>
      </c>
      <c r="G4" s="7">
        <v>81.25</v>
      </c>
      <c r="H4" s="7">
        <f>GEOMEAN(F4:G4)</f>
        <v>81.25</v>
      </c>
      <c r="I4" s="7">
        <f t="shared" ref="I4:I7" si="0">C4/F4*100</f>
        <v>113.23076923076923</v>
      </c>
      <c r="J4" s="7">
        <f t="shared" ref="J4:J7" si="1">D4/G4*100</f>
        <v>113.23076923076923</v>
      </c>
      <c r="K4" s="7">
        <f t="shared" ref="K4:K7" si="2">E4/H4*100</f>
        <v>113.23076923076923</v>
      </c>
    </row>
    <row r="5" spans="1:11" x14ac:dyDescent="0.25">
      <c r="A5" s="5" t="s">
        <v>206</v>
      </c>
      <c r="B5" s="6">
        <v>1</v>
      </c>
      <c r="C5" s="7">
        <v>92</v>
      </c>
      <c r="D5" s="7">
        <v>92</v>
      </c>
      <c r="E5" s="7">
        <f t="shared" ref="E5:E7" si="3">GEOMEAN(C5:D5)</f>
        <v>92</v>
      </c>
      <c r="F5" s="7">
        <v>81.25</v>
      </c>
      <c r="G5" s="7">
        <v>81.25</v>
      </c>
      <c r="H5" s="7">
        <f t="shared" ref="H5:H7" si="4">GEOMEAN(F5:G5)</f>
        <v>81.25</v>
      </c>
      <c r="I5" s="7">
        <f t="shared" si="0"/>
        <v>113.23076923076923</v>
      </c>
      <c r="J5" s="7">
        <f t="shared" si="1"/>
        <v>113.23076923076923</v>
      </c>
      <c r="K5" s="7">
        <f t="shared" si="2"/>
        <v>113.23076923076923</v>
      </c>
    </row>
    <row r="6" spans="1:11" x14ac:dyDescent="0.25">
      <c r="A6" s="5" t="s">
        <v>207</v>
      </c>
      <c r="B6" s="6">
        <v>1</v>
      </c>
      <c r="C6" s="7">
        <v>92</v>
      </c>
      <c r="D6" s="7">
        <v>92</v>
      </c>
      <c r="E6" s="7">
        <f t="shared" si="3"/>
        <v>92</v>
      </c>
      <c r="F6" s="7">
        <v>81.25</v>
      </c>
      <c r="G6" s="7">
        <v>81.25</v>
      </c>
      <c r="H6" s="7">
        <f t="shared" si="4"/>
        <v>81.25</v>
      </c>
      <c r="I6" s="7">
        <f t="shared" si="0"/>
        <v>113.23076923076923</v>
      </c>
      <c r="J6" s="7">
        <f t="shared" si="1"/>
        <v>113.23076923076923</v>
      </c>
      <c r="K6" s="7">
        <f t="shared" si="2"/>
        <v>113.23076923076923</v>
      </c>
    </row>
    <row r="7" spans="1:11" x14ac:dyDescent="0.25">
      <c r="A7" s="5" t="s">
        <v>208</v>
      </c>
      <c r="B7" s="6">
        <v>1</v>
      </c>
      <c r="C7" s="7">
        <v>92</v>
      </c>
      <c r="D7" s="7">
        <v>92</v>
      </c>
      <c r="E7" s="7">
        <f t="shared" si="3"/>
        <v>92</v>
      </c>
      <c r="F7" s="7">
        <v>81.25</v>
      </c>
      <c r="G7" s="7">
        <v>81.25</v>
      </c>
      <c r="H7" s="7">
        <f t="shared" si="4"/>
        <v>81.25</v>
      </c>
      <c r="I7" s="7">
        <f t="shared" si="0"/>
        <v>113.23076923076923</v>
      </c>
      <c r="J7" s="7">
        <f t="shared" si="1"/>
        <v>113.23076923076923</v>
      </c>
      <c r="K7" s="7">
        <f t="shared" si="2"/>
        <v>113.23076923076923</v>
      </c>
    </row>
    <row r="8" spans="1:11" x14ac:dyDescent="0.25">
      <c r="A8" s="2" t="s">
        <v>15</v>
      </c>
      <c r="B8" s="3"/>
      <c r="C8" s="4"/>
      <c r="D8" s="4"/>
      <c r="E8" s="4"/>
      <c r="F8" s="4"/>
      <c r="G8" s="4"/>
      <c r="H8" s="4"/>
      <c r="I8" s="4"/>
      <c r="J8" s="4"/>
      <c r="K8" s="4"/>
    </row>
    <row r="9" spans="1:11" x14ac:dyDescent="0.25">
      <c r="A9" s="5" t="s">
        <v>205</v>
      </c>
      <c r="B9" s="6">
        <v>2</v>
      </c>
      <c r="C9" s="8"/>
      <c r="D9" s="8"/>
      <c r="E9" s="8"/>
      <c r="F9" s="8"/>
      <c r="G9" s="8"/>
      <c r="H9" s="8"/>
      <c r="I9" s="7"/>
      <c r="J9" s="7"/>
      <c r="K9" s="7"/>
    </row>
    <row r="10" spans="1:11" x14ac:dyDescent="0.25">
      <c r="A10" s="5" t="s">
        <v>206</v>
      </c>
      <c r="B10" s="6">
        <v>2</v>
      </c>
      <c r="C10" s="8"/>
      <c r="D10" s="8"/>
      <c r="E10" s="8"/>
      <c r="F10" s="8"/>
      <c r="G10" s="8"/>
      <c r="H10" s="8"/>
      <c r="I10" s="7"/>
      <c r="J10" s="7"/>
      <c r="K10" s="7"/>
    </row>
    <row r="11" spans="1:11" x14ac:dyDescent="0.25">
      <c r="A11" s="5" t="s">
        <v>207</v>
      </c>
      <c r="B11" s="6">
        <v>2</v>
      </c>
      <c r="C11" s="8"/>
      <c r="D11" s="8"/>
      <c r="E11" s="8"/>
      <c r="F11" s="8"/>
      <c r="G11" s="8"/>
      <c r="H11" s="8"/>
      <c r="I11" s="7"/>
      <c r="J11" s="7"/>
      <c r="K11" s="7"/>
    </row>
    <row r="12" spans="1:11" x14ac:dyDescent="0.25">
      <c r="A12" s="5" t="s">
        <v>208</v>
      </c>
      <c r="B12" s="6">
        <v>2</v>
      </c>
      <c r="C12" s="8"/>
      <c r="D12" s="8"/>
      <c r="E12" s="8"/>
      <c r="F12" s="8"/>
      <c r="G12" s="8"/>
      <c r="H12" s="8"/>
      <c r="I12" s="7"/>
      <c r="J12" s="7"/>
      <c r="K12" s="7"/>
    </row>
    <row r="14" spans="1:11" x14ac:dyDescent="0.25">
      <c r="A14" s="17" t="s">
        <v>143</v>
      </c>
      <c r="C14" s="24">
        <f>C4</f>
        <v>92</v>
      </c>
      <c r="D14" s="24">
        <f t="shared" ref="D14:H14" si="5">D4</f>
        <v>92</v>
      </c>
      <c r="E14" s="24">
        <f t="shared" si="5"/>
        <v>92</v>
      </c>
      <c r="F14" s="24">
        <f t="shared" si="5"/>
        <v>81.25</v>
      </c>
      <c r="G14" s="24">
        <f t="shared" si="5"/>
        <v>81.25</v>
      </c>
      <c r="H14" s="24">
        <f t="shared" si="5"/>
        <v>81.25</v>
      </c>
      <c r="I14" s="94">
        <f t="shared" ref="I14:K14" si="6">C14/F14*100</f>
        <v>113.23076923076923</v>
      </c>
      <c r="J14" s="94">
        <f t="shared" si="6"/>
        <v>113.23076923076923</v>
      </c>
      <c r="K14" s="94">
        <f t="shared" si="6"/>
        <v>113.23076923076923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2"/>
  <sheetViews>
    <sheetView topLeftCell="A28" workbookViewId="0">
      <selection activeCell="F52" sqref="F52"/>
    </sheetView>
  </sheetViews>
  <sheetFormatPr defaultRowHeight="15" x14ac:dyDescent="0.25"/>
  <cols>
    <col min="1" max="1" width="30.570312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22" t="s">
        <v>4</v>
      </c>
      <c r="D2" s="22" t="s">
        <v>5</v>
      </c>
      <c r="E2" s="22" t="s">
        <v>6</v>
      </c>
      <c r="F2" s="22" t="s">
        <v>4</v>
      </c>
      <c r="G2" s="22" t="s">
        <v>5</v>
      </c>
      <c r="H2" s="22" t="s">
        <v>6</v>
      </c>
      <c r="I2" s="22" t="s">
        <v>4</v>
      </c>
      <c r="J2" s="22" t="s">
        <v>5</v>
      </c>
      <c r="K2" s="22" t="s">
        <v>6</v>
      </c>
    </row>
    <row r="3" spans="1:11" x14ac:dyDescent="0.25">
      <c r="A3" s="2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209</v>
      </c>
      <c r="B4" s="6">
        <v>1</v>
      </c>
      <c r="C4" s="7">
        <v>76.47</v>
      </c>
      <c r="D4" s="7">
        <v>76.47</v>
      </c>
      <c r="E4" s="7">
        <f>GEOMEAN(C4:D4)</f>
        <v>76.47</v>
      </c>
      <c r="F4" s="7">
        <v>76.47</v>
      </c>
      <c r="G4" s="7">
        <v>76.47</v>
      </c>
      <c r="H4" s="7">
        <f>GEOMEAN(F4:G4)</f>
        <v>76.47</v>
      </c>
      <c r="I4" s="7">
        <f t="shared" ref="I4:K4" si="0">C4/F4*100</f>
        <v>100</v>
      </c>
      <c r="J4" s="7">
        <f t="shared" si="0"/>
        <v>100</v>
      </c>
      <c r="K4" s="7">
        <f t="shared" si="0"/>
        <v>100</v>
      </c>
    </row>
    <row r="5" spans="1:11" x14ac:dyDescent="0.25">
      <c r="A5" s="5" t="s">
        <v>74</v>
      </c>
      <c r="B5" s="6">
        <v>1</v>
      </c>
      <c r="C5" s="7"/>
      <c r="D5" s="7"/>
      <c r="E5" s="7"/>
      <c r="F5" s="7"/>
      <c r="G5" s="7"/>
      <c r="H5" s="7"/>
      <c r="I5" s="7"/>
      <c r="J5" s="7"/>
      <c r="K5" s="7"/>
    </row>
    <row r="6" spans="1:11" x14ac:dyDescent="0.25">
      <c r="A6" s="5" t="s">
        <v>210</v>
      </c>
      <c r="B6" s="6">
        <v>1</v>
      </c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5" t="s">
        <v>211</v>
      </c>
      <c r="B7" s="6">
        <v>1</v>
      </c>
      <c r="C7" s="7">
        <v>70.59</v>
      </c>
      <c r="D7" s="7">
        <v>70.59</v>
      </c>
      <c r="E7" s="7">
        <f>GEOMEAN(C7:D7)</f>
        <v>70.59</v>
      </c>
      <c r="F7" s="7">
        <v>70.59</v>
      </c>
      <c r="G7" s="7">
        <v>70.59</v>
      </c>
      <c r="H7" s="7">
        <f>GEOMEAN(F7:G7)</f>
        <v>70.59</v>
      </c>
      <c r="I7" s="7">
        <f t="shared" ref="I7" si="1">C7/F7*100</f>
        <v>100</v>
      </c>
      <c r="J7" s="7">
        <f t="shared" ref="J7" si="2">D7/G7*100</f>
        <v>100</v>
      </c>
      <c r="K7" s="7">
        <f t="shared" ref="K7" si="3">E7/H7*100</f>
        <v>100</v>
      </c>
    </row>
    <row r="8" spans="1:11" x14ac:dyDescent="0.25">
      <c r="A8" s="5" t="s">
        <v>212</v>
      </c>
      <c r="B8" s="6">
        <v>1</v>
      </c>
      <c r="C8" s="7"/>
      <c r="D8" s="7"/>
      <c r="E8" s="7"/>
      <c r="F8" s="7"/>
      <c r="G8" s="7"/>
      <c r="H8" s="7"/>
      <c r="I8" s="7"/>
      <c r="J8" s="7"/>
      <c r="K8" s="7"/>
    </row>
    <row r="9" spans="1:11" x14ac:dyDescent="0.25">
      <c r="A9" s="5" t="s">
        <v>213</v>
      </c>
      <c r="B9" s="6">
        <v>1</v>
      </c>
      <c r="C9" s="7"/>
      <c r="D9" s="7"/>
      <c r="E9" s="7"/>
      <c r="F9" s="7"/>
      <c r="G9" s="7"/>
      <c r="H9" s="7"/>
      <c r="I9" s="7"/>
      <c r="J9" s="7"/>
      <c r="K9" s="7"/>
    </row>
    <row r="10" spans="1:11" x14ac:dyDescent="0.25">
      <c r="A10" s="5" t="s">
        <v>214</v>
      </c>
      <c r="B10" s="6">
        <v>1</v>
      </c>
      <c r="C10" s="7">
        <v>71.430000000000007</v>
      </c>
      <c r="D10" s="7">
        <v>71.430000000000007</v>
      </c>
      <c r="E10" s="7">
        <f t="shared" ref="E10:E12" si="4">GEOMEAN(C10:D10)</f>
        <v>71.430000000000007</v>
      </c>
      <c r="F10" s="7">
        <v>71.430000000000007</v>
      </c>
      <c r="G10" s="7">
        <v>71.430000000000007</v>
      </c>
      <c r="H10" s="7">
        <f t="shared" ref="H10:H12" si="5">GEOMEAN(F10:G10)</f>
        <v>71.430000000000007</v>
      </c>
      <c r="I10" s="7">
        <f t="shared" ref="I10:I12" si="6">C10/F10*100</f>
        <v>100</v>
      </c>
      <c r="J10" s="7">
        <f t="shared" ref="J10:J12" si="7">D10/G10*100</f>
        <v>100</v>
      </c>
      <c r="K10" s="7">
        <f t="shared" ref="K10:K12" si="8">E10/H10*100</f>
        <v>100</v>
      </c>
    </row>
    <row r="11" spans="1:11" x14ac:dyDescent="0.25">
      <c r="A11" s="5" t="s">
        <v>215</v>
      </c>
      <c r="B11" s="6">
        <v>1</v>
      </c>
      <c r="C11" s="7">
        <v>71.53</v>
      </c>
      <c r="D11" s="7">
        <v>71.53</v>
      </c>
      <c r="E11" s="7">
        <f t="shared" si="4"/>
        <v>71.53</v>
      </c>
      <c r="F11" s="7">
        <v>71.53</v>
      </c>
      <c r="G11" s="7">
        <v>71.53</v>
      </c>
      <c r="H11" s="7">
        <f t="shared" si="5"/>
        <v>71.53</v>
      </c>
      <c r="I11" s="7">
        <f t="shared" si="6"/>
        <v>100</v>
      </c>
      <c r="J11" s="7">
        <f t="shared" si="7"/>
        <v>100</v>
      </c>
      <c r="K11" s="7">
        <f t="shared" si="8"/>
        <v>100</v>
      </c>
    </row>
    <row r="12" spans="1:11" x14ac:dyDescent="0.25">
      <c r="A12" s="5" t="s">
        <v>216</v>
      </c>
      <c r="B12" s="6">
        <v>1</v>
      </c>
      <c r="C12" s="7">
        <v>60</v>
      </c>
      <c r="D12" s="7">
        <v>60</v>
      </c>
      <c r="E12" s="7">
        <f t="shared" si="4"/>
        <v>60</v>
      </c>
      <c r="F12" s="7">
        <v>60</v>
      </c>
      <c r="G12" s="7">
        <v>60</v>
      </c>
      <c r="H12" s="7">
        <f t="shared" si="5"/>
        <v>60</v>
      </c>
      <c r="I12" s="7">
        <f t="shared" si="6"/>
        <v>100</v>
      </c>
      <c r="J12" s="7">
        <f t="shared" si="7"/>
        <v>100</v>
      </c>
      <c r="K12" s="7">
        <f t="shared" si="8"/>
        <v>100</v>
      </c>
    </row>
    <row r="13" spans="1:11" x14ac:dyDescent="0.25">
      <c r="A13" s="5" t="s">
        <v>217</v>
      </c>
      <c r="B13" s="6">
        <v>1</v>
      </c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25">
      <c r="A14" s="5" t="s">
        <v>218</v>
      </c>
      <c r="B14" s="6">
        <v>1</v>
      </c>
      <c r="C14" s="7"/>
      <c r="D14" s="7"/>
      <c r="E14" s="7"/>
      <c r="F14" s="7"/>
      <c r="G14" s="7"/>
      <c r="H14" s="7"/>
      <c r="I14" s="7"/>
      <c r="J14" s="7"/>
      <c r="K14" s="7"/>
    </row>
    <row r="15" spans="1:11" x14ac:dyDescent="0.25">
      <c r="A15" s="5" t="s">
        <v>219</v>
      </c>
      <c r="B15" s="6">
        <v>1</v>
      </c>
      <c r="C15" s="7"/>
      <c r="D15" s="7"/>
      <c r="E15" s="7"/>
      <c r="F15" s="7">
        <v>60</v>
      </c>
      <c r="G15" s="7">
        <v>60</v>
      </c>
      <c r="H15" s="7">
        <f>GEOMEAN(F15:G15)</f>
        <v>60</v>
      </c>
      <c r="I15" s="7">
        <f t="shared" ref="I15" si="9">C15/F15*100</f>
        <v>0</v>
      </c>
      <c r="J15" s="7">
        <f t="shared" ref="J15" si="10">D15/G15*100</f>
        <v>0</v>
      </c>
      <c r="K15" s="7">
        <f t="shared" ref="K15" si="11">E15/H15*100</f>
        <v>0</v>
      </c>
    </row>
    <row r="16" spans="1:11" x14ac:dyDescent="0.25">
      <c r="A16" s="5" t="s">
        <v>220</v>
      </c>
      <c r="B16" s="6">
        <v>1</v>
      </c>
      <c r="C16" s="7"/>
      <c r="D16" s="7"/>
      <c r="E16" s="7"/>
      <c r="F16" s="7"/>
      <c r="G16" s="7"/>
      <c r="H16" s="7"/>
      <c r="I16" s="7"/>
      <c r="J16" s="7"/>
      <c r="K16" s="7"/>
    </row>
    <row r="17" spans="1:11" x14ac:dyDescent="0.25">
      <c r="A17" s="5" t="s">
        <v>221</v>
      </c>
      <c r="B17" s="6">
        <v>1</v>
      </c>
      <c r="C17" s="7">
        <v>66.67</v>
      </c>
      <c r="D17" s="7">
        <v>66.67</v>
      </c>
      <c r="E17" s="7">
        <f>GEOMEAN(C17:D17)</f>
        <v>66.67</v>
      </c>
      <c r="F17" s="7">
        <v>66.67</v>
      </c>
      <c r="G17" s="7">
        <v>66.67</v>
      </c>
      <c r="H17" s="7">
        <f>GEOMEAN(F17:G17)</f>
        <v>66.67</v>
      </c>
      <c r="I17" s="7">
        <f t="shared" ref="I17" si="12">C17/F17*100</f>
        <v>100</v>
      </c>
      <c r="J17" s="7">
        <f t="shared" ref="J17" si="13">D17/G17*100</f>
        <v>100</v>
      </c>
      <c r="K17" s="7">
        <f t="shared" ref="K17" si="14">E17/H17*100</f>
        <v>100</v>
      </c>
    </row>
    <row r="18" spans="1:11" x14ac:dyDescent="0.25">
      <c r="A18" s="5" t="s">
        <v>222</v>
      </c>
      <c r="B18" s="6">
        <v>1</v>
      </c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5">
      <c r="A19" s="5" t="s">
        <v>184</v>
      </c>
      <c r="B19" s="6">
        <v>1</v>
      </c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5">
      <c r="A20" s="5" t="s">
        <v>223</v>
      </c>
      <c r="B20" s="6">
        <v>1</v>
      </c>
      <c r="C20" s="7">
        <v>70.510000000000005</v>
      </c>
      <c r="D20" s="7">
        <v>70.510000000000005</v>
      </c>
      <c r="E20" s="7">
        <f>GEOMEAN(C20:D20)</f>
        <v>70.510000000000005</v>
      </c>
      <c r="F20" s="7">
        <v>70.510000000000005</v>
      </c>
      <c r="G20" s="7">
        <v>70.510000000000005</v>
      </c>
      <c r="H20" s="7">
        <f>GEOMEAN(F20:G20)</f>
        <v>70.510000000000005</v>
      </c>
      <c r="I20" s="7">
        <f t="shared" ref="I20" si="15">C20/F20*100</f>
        <v>100</v>
      </c>
      <c r="J20" s="7">
        <f t="shared" ref="J20" si="16">D20/G20*100</f>
        <v>100</v>
      </c>
      <c r="K20" s="7">
        <f t="shared" ref="K20" si="17">E20/H20*100</f>
        <v>100</v>
      </c>
    </row>
    <row r="21" spans="1:11" x14ac:dyDescent="0.25">
      <c r="A21" s="5" t="s">
        <v>224</v>
      </c>
      <c r="B21" s="6">
        <v>1</v>
      </c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5">
      <c r="A22" s="5" t="s">
        <v>225</v>
      </c>
      <c r="B22" s="6">
        <v>1</v>
      </c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5">
      <c r="A23" s="5" t="s">
        <v>226</v>
      </c>
      <c r="B23" s="6">
        <v>1</v>
      </c>
      <c r="C23" s="7">
        <v>59.88</v>
      </c>
      <c r="D23" s="7">
        <v>64.7</v>
      </c>
      <c r="E23" s="7">
        <f>GEOMEAN(C23:D23)</f>
        <v>62.243361091766246</v>
      </c>
      <c r="F23" s="7">
        <v>59.88</v>
      </c>
      <c r="G23" s="7">
        <v>64.7</v>
      </c>
      <c r="H23" s="7">
        <f>GEOMEAN(F23:G23)</f>
        <v>62.243361091766246</v>
      </c>
      <c r="I23" s="7">
        <f t="shared" ref="I23" si="18">C23/F23*100</f>
        <v>100</v>
      </c>
      <c r="J23" s="7">
        <f t="shared" ref="J23" si="19">D23/G23*100</f>
        <v>100</v>
      </c>
      <c r="K23" s="7">
        <f t="shared" ref="K23" si="20">E23/H23*100</f>
        <v>100</v>
      </c>
    </row>
    <row r="24" spans="1:11" x14ac:dyDescent="0.25">
      <c r="A24" s="5" t="s">
        <v>34</v>
      </c>
      <c r="B24" s="6">
        <v>1</v>
      </c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5" t="s">
        <v>227</v>
      </c>
      <c r="B25" s="6">
        <v>1</v>
      </c>
      <c r="C25" s="7">
        <v>62.51</v>
      </c>
      <c r="D25" s="7">
        <v>62.51</v>
      </c>
      <c r="E25" s="7">
        <f t="shared" ref="E25:E26" si="21">GEOMEAN(C25:D25)</f>
        <v>62.51</v>
      </c>
      <c r="F25" s="7">
        <v>53.75</v>
      </c>
      <c r="G25" s="7">
        <v>53.75</v>
      </c>
      <c r="H25" s="7">
        <f t="shared" ref="H25:H26" si="22">GEOMEAN(F25:G25)</f>
        <v>53.75</v>
      </c>
      <c r="I25" s="7">
        <f t="shared" ref="I25:I26" si="23">C25/F25*100</f>
        <v>116.29767441860466</v>
      </c>
      <c r="J25" s="7">
        <f t="shared" ref="J25:J26" si="24">D25/G25*100</f>
        <v>116.29767441860466</v>
      </c>
      <c r="K25" s="7">
        <f t="shared" ref="K25:K26" si="25">E25/H25*100</f>
        <v>116.29767441860466</v>
      </c>
    </row>
    <row r="26" spans="1:11" x14ac:dyDescent="0.25">
      <c r="A26" s="5" t="s">
        <v>228</v>
      </c>
      <c r="B26" s="6">
        <v>1</v>
      </c>
      <c r="C26" s="7">
        <v>60</v>
      </c>
      <c r="D26" s="7">
        <v>60</v>
      </c>
      <c r="E26" s="7">
        <f t="shared" si="21"/>
        <v>60</v>
      </c>
      <c r="F26" s="7">
        <v>60</v>
      </c>
      <c r="G26" s="7">
        <v>60</v>
      </c>
      <c r="H26" s="7">
        <f t="shared" si="22"/>
        <v>60</v>
      </c>
      <c r="I26" s="7">
        <f t="shared" si="23"/>
        <v>100</v>
      </c>
      <c r="J26" s="7">
        <f t="shared" si="24"/>
        <v>100</v>
      </c>
      <c r="K26" s="7">
        <f t="shared" si="25"/>
        <v>100</v>
      </c>
    </row>
    <row r="27" spans="1:11" x14ac:dyDescent="0.25">
      <c r="A27" s="2" t="s">
        <v>15</v>
      </c>
      <c r="B27" s="3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5" t="s">
        <v>209</v>
      </c>
      <c r="B28" s="6">
        <v>2</v>
      </c>
      <c r="C28" s="8"/>
      <c r="D28" s="8"/>
      <c r="E28" s="8"/>
      <c r="F28" s="8"/>
      <c r="G28" s="8"/>
      <c r="H28" s="8"/>
      <c r="I28" s="7"/>
      <c r="J28" s="7"/>
      <c r="K28" s="7"/>
    </row>
    <row r="29" spans="1:11" x14ac:dyDescent="0.25">
      <c r="A29" s="5" t="s">
        <v>74</v>
      </c>
      <c r="B29" s="6">
        <v>2</v>
      </c>
      <c r="C29" s="8"/>
      <c r="D29" s="8"/>
      <c r="E29" s="8"/>
      <c r="F29" s="8"/>
      <c r="G29" s="8"/>
      <c r="H29" s="8"/>
      <c r="I29" s="7"/>
      <c r="J29" s="7"/>
      <c r="K29" s="7"/>
    </row>
    <row r="30" spans="1:11" x14ac:dyDescent="0.25">
      <c r="A30" s="5" t="s">
        <v>210</v>
      </c>
      <c r="B30" s="6">
        <v>2</v>
      </c>
      <c r="C30" s="8"/>
      <c r="D30" s="8"/>
      <c r="E30" s="8"/>
      <c r="F30" s="8"/>
      <c r="G30" s="8"/>
      <c r="H30" s="8"/>
      <c r="I30" s="7"/>
      <c r="J30" s="7"/>
      <c r="K30" s="7"/>
    </row>
    <row r="31" spans="1:11" x14ac:dyDescent="0.25">
      <c r="A31" s="5" t="s">
        <v>211</v>
      </c>
      <c r="B31" s="6">
        <v>2</v>
      </c>
      <c r="C31" s="8"/>
      <c r="D31" s="8"/>
      <c r="E31" s="8"/>
      <c r="F31" s="8"/>
      <c r="G31" s="8"/>
      <c r="H31" s="8"/>
      <c r="I31" s="7"/>
      <c r="J31" s="7"/>
      <c r="K31" s="7"/>
    </row>
    <row r="32" spans="1:11" x14ac:dyDescent="0.25">
      <c r="A32" s="5" t="s">
        <v>212</v>
      </c>
      <c r="B32" s="6">
        <v>2</v>
      </c>
      <c r="C32" s="8"/>
      <c r="D32" s="8"/>
      <c r="E32" s="8"/>
      <c r="F32" s="8"/>
      <c r="G32" s="8"/>
      <c r="H32" s="8"/>
      <c r="I32" s="7"/>
      <c r="J32" s="7"/>
      <c r="K32" s="7"/>
    </row>
    <row r="33" spans="1:11" x14ac:dyDescent="0.25">
      <c r="A33" s="5" t="s">
        <v>213</v>
      </c>
      <c r="B33" s="6">
        <v>2</v>
      </c>
      <c r="C33" s="8"/>
      <c r="D33" s="8"/>
      <c r="E33" s="8"/>
      <c r="F33" s="8"/>
      <c r="G33" s="8"/>
      <c r="H33" s="8"/>
      <c r="I33" s="7"/>
      <c r="J33" s="7"/>
      <c r="K33" s="7"/>
    </row>
    <row r="34" spans="1:11" x14ac:dyDescent="0.25">
      <c r="A34" s="5" t="s">
        <v>214</v>
      </c>
      <c r="B34" s="6">
        <v>2</v>
      </c>
      <c r="C34" s="8"/>
      <c r="D34" s="8"/>
      <c r="E34" s="8"/>
      <c r="F34" s="8"/>
      <c r="G34" s="8"/>
      <c r="H34" s="8"/>
      <c r="I34" s="7"/>
      <c r="J34" s="7"/>
      <c r="K34" s="7"/>
    </row>
    <row r="35" spans="1:11" x14ac:dyDescent="0.25">
      <c r="A35" s="5" t="s">
        <v>215</v>
      </c>
      <c r="B35" s="6">
        <v>2</v>
      </c>
      <c r="C35" s="8"/>
      <c r="D35" s="8"/>
      <c r="E35" s="8"/>
      <c r="F35" s="8"/>
      <c r="G35" s="8"/>
      <c r="H35" s="8"/>
      <c r="I35" s="7"/>
      <c r="J35" s="7"/>
      <c r="K35" s="7"/>
    </row>
    <row r="36" spans="1:11" x14ac:dyDescent="0.25">
      <c r="A36" s="5" t="s">
        <v>216</v>
      </c>
      <c r="B36" s="6">
        <v>2</v>
      </c>
      <c r="C36" s="8"/>
      <c r="D36" s="8"/>
      <c r="E36" s="8"/>
      <c r="F36" s="8"/>
      <c r="G36" s="8"/>
      <c r="H36" s="8"/>
      <c r="I36" s="7"/>
      <c r="J36" s="7"/>
      <c r="K36" s="7"/>
    </row>
    <row r="37" spans="1:11" x14ac:dyDescent="0.25">
      <c r="A37" s="5" t="s">
        <v>217</v>
      </c>
      <c r="B37" s="6">
        <v>2</v>
      </c>
      <c r="C37" s="8"/>
      <c r="D37" s="8"/>
      <c r="E37" s="8"/>
      <c r="F37" s="8"/>
      <c r="G37" s="8"/>
      <c r="H37" s="8"/>
      <c r="I37" s="7"/>
      <c r="J37" s="7"/>
      <c r="K37" s="7"/>
    </row>
    <row r="38" spans="1:11" x14ac:dyDescent="0.25">
      <c r="A38" s="5" t="s">
        <v>218</v>
      </c>
      <c r="B38" s="6">
        <v>2</v>
      </c>
      <c r="C38" s="8"/>
      <c r="D38" s="8"/>
      <c r="E38" s="8"/>
      <c r="F38" s="8"/>
      <c r="G38" s="8"/>
      <c r="H38" s="8"/>
      <c r="I38" s="7"/>
      <c r="J38" s="7"/>
      <c r="K38" s="7"/>
    </row>
    <row r="39" spans="1:11" x14ac:dyDescent="0.25">
      <c r="A39" s="5" t="s">
        <v>219</v>
      </c>
      <c r="B39" s="6">
        <v>2</v>
      </c>
      <c r="C39" s="8"/>
      <c r="D39" s="8"/>
      <c r="E39" s="8"/>
      <c r="F39" s="8"/>
      <c r="G39" s="8"/>
      <c r="H39" s="8"/>
      <c r="I39" s="7"/>
      <c r="J39" s="7"/>
      <c r="K39" s="7"/>
    </row>
    <row r="40" spans="1:11" x14ac:dyDescent="0.25">
      <c r="A40" s="5" t="s">
        <v>220</v>
      </c>
      <c r="B40" s="6">
        <v>2</v>
      </c>
      <c r="C40" s="8"/>
      <c r="D40" s="8"/>
      <c r="E40" s="8"/>
      <c r="F40" s="8"/>
      <c r="G40" s="8"/>
      <c r="H40" s="8"/>
      <c r="I40" s="7"/>
      <c r="J40" s="7"/>
      <c r="K40" s="7"/>
    </row>
    <row r="41" spans="1:11" x14ac:dyDescent="0.25">
      <c r="A41" s="5" t="s">
        <v>221</v>
      </c>
      <c r="B41" s="6">
        <v>2</v>
      </c>
      <c r="C41" s="8"/>
      <c r="D41" s="8"/>
      <c r="E41" s="8"/>
      <c r="F41" s="8"/>
      <c r="G41" s="8"/>
      <c r="H41" s="8"/>
      <c r="I41" s="7"/>
      <c r="J41" s="7"/>
      <c r="K41" s="7"/>
    </row>
    <row r="42" spans="1:11" x14ac:dyDescent="0.25">
      <c r="A42" s="5" t="s">
        <v>222</v>
      </c>
      <c r="B42" s="6">
        <v>2</v>
      </c>
      <c r="C42" s="8"/>
      <c r="D42" s="8"/>
      <c r="E42" s="8"/>
      <c r="F42" s="8"/>
      <c r="G42" s="8"/>
      <c r="H42" s="8"/>
      <c r="I42" s="7"/>
      <c r="J42" s="7"/>
      <c r="K42" s="7"/>
    </row>
    <row r="43" spans="1:11" x14ac:dyDescent="0.25">
      <c r="A43" s="5" t="s">
        <v>184</v>
      </c>
      <c r="B43" s="6">
        <v>2</v>
      </c>
      <c r="C43" s="8"/>
      <c r="D43" s="8"/>
      <c r="E43" s="8"/>
      <c r="F43" s="8"/>
      <c r="G43" s="8"/>
      <c r="H43" s="8"/>
      <c r="I43" s="7"/>
      <c r="J43" s="7"/>
      <c r="K43" s="7"/>
    </row>
    <row r="44" spans="1:11" x14ac:dyDescent="0.25">
      <c r="A44" s="5" t="s">
        <v>223</v>
      </c>
      <c r="B44" s="6">
        <v>2</v>
      </c>
      <c r="C44" s="8"/>
      <c r="D44" s="8"/>
      <c r="E44" s="8"/>
      <c r="F44" s="8"/>
      <c r="G44" s="8"/>
      <c r="H44" s="8"/>
      <c r="I44" s="7"/>
      <c r="J44" s="7"/>
      <c r="K44" s="7"/>
    </row>
    <row r="45" spans="1:11" x14ac:dyDescent="0.25">
      <c r="A45" s="5" t="s">
        <v>224</v>
      </c>
      <c r="B45" s="6">
        <v>2</v>
      </c>
      <c r="C45" s="8"/>
      <c r="D45" s="8"/>
      <c r="E45" s="8"/>
      <c r="F45" s="8"/>
      <c r="G45" s="8"/>
      <c r="H45" s="8"/>
      <c r="I45" s="7"/>
      <c r="J45" s="7"/>
      <c r="K45" s="7"/>
    </row>
    <row r="46" spans="1:11" x14ac:dyDescent="0.25">
      <c r="A46" s="5" t="s">
        <v>225</v>
      </c>
      <c r="B46" s="6">
        <v>2</v>
      </c>
      <c r="C46" s="8"/>
      <c r="D46" s="8"/>
      <c r="E46" s="8"/>
      <c r="F46" s="8"/>
      <c r="G46" s="8"/>
      <c r="H46" s="8"/>
      <c r="I46" s="7"/>
      <c r="J46" s="7"/>
      <c r="K46" s="7"/>
    </row>
    <row r="47" spans="1:11" x14ac:dyDescent="0.25">
      <c r="A47" s="5" t="s">
        <v>226</v>
      </c>
      <c r="B47" s="6">
        <v>2</v>
      </c>
      <c r="C47" s="8"/>
      <c r="D47" s="8"/>
      <c r="E47" s="8"/>
      <c r="F47" s="8"/>
      <c r="G47" s="8"/>
      <c r="H47" s="8"/>
      <c r="I47" s="7"/>
      <c r="J47" s="7"/>
      <c r="K47" s="7"/>
    </row>
    <row r="48" spans="1:11" x14ac:dyDescent="0.25">
      <c r="A48" s="5" t="s">
        <v>34</v>
      </c>
      <c r="B48" s="6">
        <v>2</v>
      </c>
      <c r="C48" s="8"/>
      <c r="D48" s="8"/>
      <c r="E48" s="8"/>
      <c r="F48" s="8"/>
      <c r="G48" s="8"/>
      <c r="H48" s="8"/>
      <c r="I48" s="7"/>
      <c r="J48" s="7"/>
      <c r="K48" s="7"/>
    </row>
    <row r="49" spans="1:11" x14ac:dyDescent="0.25">
      <c r="A49" s="5" t="s">
        <v>227</v>
      </c>
      <c r="B49" s="6">
        <v>2</v>
      </c>
      <c r="C49" s="8"/>
      <c r="D49" s="8"/>
      <c r="E49" s="8"/>
      <c r="F49" s="8"/>
      <c r="G49" s="8"/>
      <c r="H49" s="8"/>
      <c r="I49" s="7"/>
      <c r="J49" s="7"/>
      <c r="K49" s="7"/>
    </row>
    <row r="50" spans="1:11" x14ac:dyDescent="0.25">
      <c r="A50" s="5" t="s">
        <v>228</v>
      </c>
      <c r="B50" s="6">
        <v>2</v>
      </c>
      <c r="C50" s="8"/>
      <c r="D50" s="8"/>
      <c r="E50" s="8"/>
      <c r="F50" s="8"/>
      <c r="G50" s="8"/>
      <c r="H50" s="8"/>
      <c r="I50" s="7"/>
      <c r="J50" s="7"/>
      <c r="K50" s="7"/>
    </row>
    <row r="52" spans="1:11" x14ac:dyDescent="0.25">
      <c r="A52" t="s">
        <v>143</v>
      </c>
      <c r="C52" s="18">
        <f>SUBTOTAL(9,C4:C26)/10</f>
        <v>66.959000000000003</v>
      </c>
      <c r="D52" s="18">
        <f t="shared" ref="D52:E52" si="26">SUBTOTAL(9,D4:D26)/10</f>
        <v>67.441000000000003</v>
      </c>
      <c r="E52" s="18">
        <f t="shared" si="26"/>
        <v>67.195336109176623</v>
      </c>
      <c r="F52" s="18">
        <f>SUBTOTAL(9,F4:F26)/11</f>
        <v>65.53</v>
      </c>
      <c r="G52" s="18">
        <f t="shared" ref="G52:H52" si="27">SUBTOTAL(9,G4:G26)/11</f>
        <v>65.968181818181833</v>
      </c>
      <c r="H52" s="18">
        <f t="shared" si="27"/>
        <v>65.744851008342394</v>
      </c>
      <c r="I52" s="94">
        <f t="shared" ref="I52" si="28">C52/F52*100</f>
        <v>102.18068060430339</v>
      </c>
      <c r="J52" s="94">
        <f t="shared" ref="J52" si="29">D52/G52*100</f>
        <v>102.23261903121337</v>
      </c>
      <c r="K52" s="94">
        <f t="shared" ref="K52" si="30">E52/H52*100</f>
        <v>102.20623376369076</v>
      </c>
    </row>
  </sheetData>
  <autoFilter ref="A3:K50"/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6"/>
  <sheetViews>
    <sheetView workbookViewId="0">
      <selection activeCell="E44" sqref="E44"/>
    </sheetView>
  </sheetViews>
  <sheetFormatPr defaultRowHeight="15" x14ac:dyDescent="0.25"/>
  <cols>
    <col min="1" max="1" width="39.570312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22" t="s">
        <v>4</v>
      </c>
      <c r="D2" s="22" t="s">
        <v>5</v>
      </c>
      <c r="E2" s="22" t="s">
        <v>6</v>
      </c>
      <c r="F2" s="22" t="s">
        <v>4</v>
      </c>
      <c r="G2" s="22" t="s">
        <v>5</v>
      </c>
      <c r="H2" s="22" t="s">
        <v>6</v>
      </c>
      <c r="I2" s="22" t="s">
        <v>4</v>
      </c>
      <c r="J2" s="22" t="s">
        <v>5</v>
      </c>
      <c r="K2" s="22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248</v>
      </c>
      <c r="B4" s="6">
        <v>1</v>
      </c>
      <c r="C4" s="7">
        <v>57.14</v>
      </c>
      <c r="D4" s="7">
        <v>60</v>
      </c>
      <c r="E4" s="7">
        <f>GEOMEAN(C4:D4)</f>
        <v>58.552540508503988</v>
      </c>
      <c r="F4" s="7">
        <v>50</v>
      </c>
      <c r="G4" s="7">
        <v>54.29</v>
      </c>
      <c r="H4" s="7">
        <f>GEOMEAN(F4:G4)</f>
        <v>52.100863716449076</v>
      </c>
      <c r="I4" s="7">
        <f t="shared" ref="I4:K4" si="0">C4/F4*100</f>
        <v>114.28</v>
      </c>
      <c r="J4" s="7">
        <f t="shared" si="0"/>
        <v>110.51759071652239</v>
      </c>
      <c r="K4" s="7">
        <f t="shared" si="0"/>
        <v>112.38305151171231</v>
      </c>
    </row>
    <row r="5" spans="1:11" x14ac:dyDescent="0.25">
      <c r="A5" s="5" t="s">
        <v>249</v>
      </c>
      <c r="B5" s="6">
        <v>1</v>
      </c>
      <c r="C5" s="7">
        <v>68.569999999999993</v>
      </c>
      <c r="D5" s="7">
        <v>82.86</v>
      </c>
      <c r="E5" s="7">
        <f t="shared" ref="E5:E32" si="1">GEOMEAN(C5:D5)</f>
        <v>75.377119870687551</v>
      </c>
      <c r="F5" s="7">
        <v>53</v>
      </c>
      <c r="G5" s="7">
        <v>77.97</v>
      </c>
      <c r="H5" s="7">
        <f t="shared" ref="H5:H32" si="2">GEOMEAN(F5:G5)</f>
        <v>64.283823781725985</v>
      </c>
      <c r="I5" s="7">
        <f t="shared" ref="I5:I16" si="3">C5/F5*100</f>
        <v>129.37735849056602</v>
      </c>
      <c r="J5" s="7">
        <f t="shared" ref="J5:J16" si="4">D5/G5*100</f>
        <v>106.27164293959214</v>
      </c>
      <c r="K5" s="7">
        <f t="shared" ref="K5:K16" si="5">E5/H5*100</f>
        <v>117.25674584422445</v>
      </c>
    </row>
    <row r="6" spans="1:11" x14ac:dyDescent="0.25">
      <c r="A6" s="5" t="s">
        <v>250</v>
      </c>
      <c r="B6" s="6">
        <v>1</v>
      </c>
      <c r="C6" s="7">
        <v>68.75</v>
      </c>
      <c r="D6" s="7">
        <v>71</v>
      </c>
      <c r="E6" s="7">
        <f t="shared" si="1"/>
        <v>69.865943062410608</v>
      </c>
      <c r="F6" s="7">
        <v>53.7</v>
      </c>
      <c r="G6" s="7">
        <v>69</v>
      </c>
      <c r="H6" s="7">
        <f t="shared" si="2"/>
        <v>60.871175444540256</v>
      </c>
      <c r="I6" s="7">
        <f t="shared" si="3"/>
        <v>128.02607076350091</v>
      </c>
      <c r="J6" s="7">
        <f t="shared" si="4"/>
        <v>102.89855072463767</v>
      </c>
      <c r="K6" s="7">
        <f t="shared" si="5"/>
        <v>114.77672732977777</v>
      </c>
    </row>
    <row r="7" spans="1:11" x14ac:dyDescent="0.25">
      <c r="A7" s="5" t="s">
        <v>251</v>
      </c>
      <c r="B7" s="6">
        <v>1</v>
      </c>
      <c r="C7" s="7"/>
      <c r="D7" s="7"/>
      <c r="E7" s="7"/>
      <c r="F7" s="7"/>
      <c r="G7" s="7"/>
      <c r="H7" s="7"/>
      <c r="I7" s="7"/>
      <c r="J7" s="7"/>
      <c r="K7" s="7"/>
    </row>
    <row r="8" spans="1:11" x14ac:dyDescent="0.25">
      <c r="A8" s="5" t="s">
        <v>252</v>
      </c>
      <c r="B8" s="6">
        <v>1</v>
      </c>
      <c r="C8" s="7"/>
      <c r="D8" s="7"/>
      <c r="E8" s="7"/>
      <c r="F8" s="7">
        <v>53.75</v>
      </c>
      <c r="G8" s="7">
        <v>55</v>
      </c>
      <c r="H8" s="7">
        <f t="shared" si="2"/>
        <v>54.37140792732886</v>
      </c>
      <c r="I8" s="7">
        <f t="shared" si="3"/>
        <v>0</v>
      </c>
      <c r="J8" s="7">
        <f t="shared" si="4"/>
        <v>0</v>
      </c>
      <c r="K8" s="7">
        <f t="shared" si="5"/>
        <v>0</v>
      </c>
    </row>
    <row r="9" spans="1:11" x14ac:dyDescent="0.25">
      <c r="A9" s="5" t="s">
        <v>253</v>
      </c>
      <c r="B9" s="6">
        <v>1</v>
      </c>
      <c r="C9" s="7"/>
      <c r="D9" s="7"/>
      <c r="E9" s="7"/>
      <c r="F9" s="7">
        <v>50.66</v>
      </c>
      <c r="G9" s="7">
        <v>54.28</v>
      </c>
      <c r="H9" s="7">
        <f t="shared" si="2"/>
        <v>52.438771915444399</v>
      </c>
      <c r="I9" s="7">
        <f t="shared" si="3"/>
        <v>0</v>
      </c>
      <c r="J9" s="7">
        <f t="shared" si="4"/>
        <v>0</v>
      </c>
      <c r="K9" s="7">
        <f t="shared" si="5"/>
        <v>0</v>
      </c>
    </row>
    <row r="10" spans="1:11" x14ac:dyDescent="0.25">
      <c r="A10" s="5" t="s">
        <v>254</v>
      </c>
      <c r="B10" s="6">
        <v>1</v>
      </c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5" t="s">
        <v>255</v>
      </c>
      <c r="B11" s="6">
        <v>1</v>
      </c>
      <c r="C11" s="7">
        <v>60</v>
      </c>
      <c r="D11" s="7">
        <v>60</v>
      </c>
      <c r="E11" s="7">
        <f t="shared" si="1"/>
        <v>60</v>
      </c>
      <c r="F11" s="7">
        <v>60</v>
      </c>
      <c r="G11" s="7">
        <v>60</v>
      </c>
      <c r="H11" s="7">
        <f t="shared" si="2"/>
        <v>60</v>
      </c>
      <c r="I11" s="7">
        <f t="shared" si="3"/>
        <v>100</v>
      </c>
      <c r="J11" s="7">
        <f t="shared" si="4"/>
        <v>100</v>
      </c>
      <c r="K11" s="7">
        <f t="shared" si="5"/>
        <v>100</v>
      </c>
    </row>
    <row r="12" spans="1:11" x14ac:dyDescent="0.25">
      <c r="A12" s="5" t="s">
        <v>256</v>
      </c>
      <c r="B12" s="6">
        <v>1</v>
      </c>
      <c r="C12" s="7">
        <v>65</v>
      </c>
      <c r="D12" s="7">
        <v>65</v>
      </c>
      <c r="E12" s="7">
        <f t="shared" si="1"/>
        <v>65</v>
      </c>
      <c r="F12" s="7">
        <v>60</v>
      </c>
      <c r="G12" s="7">
        <v>60</v>
      </c>
      <c r="H12" s="7">
        <f t="shared" si="2"/>
        <v>60</v>
      </c>
      <c r="I12" s="7">
        <f t="shared" si="3"/>
        <v>108.33333333333333</v>
      </c>
      <c r="J12" s="7">
        <f t="shared" si="4"/>
        <v>108.33333333333333</v>
      </c>
      <c r="K12" s="7">
        <f t="shared" si="5"/>
        <v>108.33333333333333</v>
      </c>
    </row>
    <row r="13" spans="1:11" x14ac:dyDescent="0.25">
      <c r="A13" s="5" t="s">
        <v>257</v>
      </c>
      <c r="B13" s="6">
        <v>1</v>
      </c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25">
      <c r="A14" s="5" t="s">
        <v>258</v>
      </c>
      <c r="B14" s="6">
        <v>1</v>
      </c>
      <c r="C14" s="7"/>
      <c r="D14" s="7"/>
      <c r="E14" s="7"/>
      <c r="F14" s="7">
        <v>50</v>
      </c>
      <c r="G14" s="7">
        <v>55.71</v>
      </c>
      <c r="H14" s="7">
        <f t="shared" si="2"/>
        <v>52.777836257277542</v>
      </c>
      <c r="I14" s="7"/>
      <c r="J14" s="7"/>
      <c r="K14" s="7"/>
    </row>
    <row r="15" spans="1:11" x14ac:dyDescent="0.25">
      <c r="A15" s="5" t="s">
        <v>259</v>
      </c>
      <c r="B15" s="6">
        <v>1</v>
      </c>
      <c r="C15" s="7"/>
      <c r="D15" s="7"/>
      <c r="E15" s="7"/>
      <c r="F15" s="7"/>
      <c r="G15" s="7"/>
      <c r="H15" s="7"/>
      <c r="I15" s="7"/>
      <c r="J15" s="7"/>
      <c r="K15" s="7"/>
    </row>
    <row r="16" spans="1:11" x14ac:dyDescent="0.25">
      <c r="A16" s="5" t="s">
        <v>260</v>
      </c>
      <c r="B16" s="6">
        <v>1</v>
      </c>
      <c r="C16" s="7"/>
      <c r="D16" s="7"/>
      <c r="E16" s="7"/>
      <c r="F16" s="7">
        <v>50</v>
      </c>
      <c r="G16" s="7">
        <v>50</v>
      </c>
      <c r="H16" s="7">
        <f t="shared" si="2"/>
        <v>50</v>
      </c>
      <c r="I16" s="7">
        <f t="shared" si="3"/>
        <v>0</v>
      </c>
      <c r="J16" s="7">
        <f t="shared" si="4"/>
        <v>0</v>
      </c>
      <c r="K16" s="7">
        <f t="shared" si="5"/>
        <v>0</v>
      </c>
    </row>
    <row r="17" spans="1:11" x14ac:dyDescent="0.25">
      <c r="A17" s="5" t="s">
        <v>215</v>
      </c>
      <c r="B17" s="6">
        <v>1</v>
      </c>
      <c r="C17" s="7"/>
      <c r="D17" s="7"/>
      <c r="E17" s="7"/>
      <c r="F17" s="7"/>
      <c r="G17" s="7"/>
      <c r="H17" s="7"/>
      <c r="I17" s="7"/>
      <c r="J17" s="7"/>
      <c r="K17" s="7"/>
    </row>
    <row r="18" spans="1:11" x14ac:dyDescent="0.25">
      <c r="A18" s="5" t="s">
        <v>261</v>
      </c>
      <c r="B18" s="6">
        <v>1</v>
      </c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5">
      <c r="A19" s="5" t="s">
        <v>159</v>
      </c>
      <c r="B19" s="6">
        <v>1</v>
      </c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5">
      <c r="A20" s="5" t="s">
        <v>262</v>
      </c>
      <c r="B20" s="6">
        <v>1</v>
      </c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5">
      <c r="A21" s="5" t="s">
        <v>263</v>
      </c>
      <c r="B21" s="6">
        <v>1</v>
      </c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5">
      <c r="A22" s="5" t="s">
        <v>264</v>
      </c>
      <c r="B22" s="6">
        <v>1</v>
      </c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5">
      <c r="A23" s="19" t="s">
        <v>15</v>
      </c>
      <c r="B23" s="3"/>
      <c r="C23" s="4"/>
      <c r="D23" s="4"/>
      <c r="E23" s="94"/>
      <c r="F23" s="98"/>
      <c r="G23" s="98"/>
      <c r="H23" s="94"/>
      <c r="I23" s="98"/>
      <c r="J23" s="4"/>
      <c r="K23" s="4"/>
    </row>
    <row r="24" spans="1:11" x14ac:dyDescent="0.25">
      <c r="A24" s="5" t="s">
        <v>248</v>
      </c>
      <c r="B24" s="6">
        <v>2</v>
      </c>
      <c r="C24" s="8"/>
      <c r="D24" s="8"/>
      <c r="E24" s="7"/>
      <c r="F24" s="8"/>
      <c r="G24" s="8"/>
      <c r="H24" s="7"/>
      <c r="I24" s="7"/>
      <c r="J24" s="7"/>
      <c r="K24" s="7"/>
    </row>
    <row r="25" spans="1:11" x14ac:dyDescent="0.25">
      <c r="A25" s="5" t="s">
        <v>249</v>
      </c>
      <c r="B25" s="6">
        <v>2</v>
      </c>
      <c r="C25" s="7"/>
      <c r="D25" s="7"/>
      <c r="E25" s="7"/>
      <c r="F25" s="8"/>
      <c r="G25" s="8"/>
      <c r="H25" s="7"/>
      <c r="I25" s="7"/>
      <c r="J25" s="7"/>
      <c r="K25" s="7"/>
    </row>
    <row r="26" spans="1:11" x14ac:dyDescent="0.25">
      <c r="A26" s="5" t="s">
        <v>250</v>
      </c>
      <c r="B26" s="6">
        <v>2</v>
      </c>
      <c r="C26" s="7">
        <v>66.87</v>
      </c>
      <c r="D26" s="7">
        <v>70</v>
      </c>
      <c r="E26" s="7">
        <f t="shared" si="1"/>
        <v>68.417103124876604</v>
      </c>
      <c r="F26" s="7">
        <v>52.5</v>
      </c>
      <c r="G26" s="7">
        <v>63</v>
      </c>
      <c r="H26" s="7">
        <f t="shared" si="2"/>
        <v>57.510868538042438</v>
      </c>
      <c r="I26" s="7">
        <f t="shared" ref="I26" si="6">C26/F26*100</f>
        <v>127.37142857142858</v>
      </c>
      <c r="J26" s="7">
        <f t="shared" ref="J26" si="7">D26/G26*100</f>
        <v>111.11111111111111</v>
      </c>
      <c r="K26" s="7">
        <f t="shared" ref="K26" si="8">E26/H26*100</f>
        <v>118.96378000207019</v>
      </c>
    </row>
    <row r="27" spans="1:11" x14ac:dyDescent="0.25">
      <c r="A27" s="5" t="s">
        <v>251</v>
      </c>
      <c r="B27" s="6">
        <v>2</v>
      </c>
      <c r="C27" s="8"/>
      <c r="D27" s="8"/>
      <c r="E27" s="7"/>
      <c r="F27" s="8"/>
      <c r="G27" s="8"/>
      <c r="H27" s="7"/>
      <c r="I27" s="7"/>
      <c r="J27" s="7"/>
      <c r="K27" s="7"/>
    </row>
    <row r="28" spans="1:11" x14ac:dyDescent="0.25">
      <c r="A28" s="5" t="s">
        <v>252</v>
      </c>
      <c r="B28" s="6">
        <v>2</v>
      </c>
      <c r="C28" s="8"/>
      <c r="D28" s="8"/>
      <c r="E28" s="7"/>
      <c r="F28" s="8"/>
      <c r="G28" s="8"/>
      <c r="H28" s="7"/>
      <c r="I28" s="7"/>
      <c r="J28" s="7"/>
      <c r="K28" s="7"/>
    </row>
    <row r="29" spans="1:11" x14ac:dyDescent="0.25">
      <c r="A29" s="5" t="s">
        <v>253</v>
      </c>
      <c r="B29" s="6">
        <v>2</v>
      </c>
      <c r="C29" s="8"/>
      <c r="D29" s="8"/>
      <c r="E29" s="7"/>
      <c r="F29" s="8"/>
      <c r="G29" s="8"/>
      <c r="H29" s="7"/>
      <c r="I29" s="7"/>
      <c r="J29" s="7"/>
      <c r="K29" s="7"/>
    </row>
    <row r="30" spans="1:11" x14ac:dyDescent="0.25">
      <c r="A30" s="5" t="s">
        <v>254</v>
      </c>
      <c r="B30" s="6">
        <v>2</v>
      </c>
      <c r="C30" s="8"/>
      <c r="D30" s="8"/>
      <c r="E30" s="7"/>
      <c r="F30" s="8"/>
      <c r="G30" s="8"/>
      <c r="H30" s="7"/>
      <c r="I30" s="7"/>
      <c r="J30" s="7"/>
      <c r="K30" s="7"/>
    </row>
    <row r="31" spans="1:11" x14ac:dyDescent="0.25">
      <c r="A31" s="5" t="s">
        <v>255</v>
      </c>
      <c r="B31" s="6">
        <v>2</v>
      </c>
      <c r="C31" s="8"/>
      <c r="D31" s="8"/>
      <c r="E31" s="7"/>
      <c r="F31" s="8"/>
      <c r="G31" s="8"/>
      <c r="H31" s="7"/>
      <c r="I31" s="7"/>
      <c r="J31" s="7"/>
      <c r="K31" s="7"/>
    </row>
    <row r="32" spans="1:11" x14ac:dyDescent="0.25">
      <c r="A32" s="5" t="s">
        <v>256</v>
      </c>
      <c r="B32" s="6">
        <v>2</v>
      </c>
      <c r="C32" s="7">
        <v>64</v>
      </c>
      <c r="D32" s="7">
        <v>64</v>
      </c>
      <c r="E32" s="7">
        <f t="shared" si="1"/>
        <v>64</v>
      </c>
      <c r="F32" s="7">
        <v>53</v>
      </c>
      <c r="G32" s="7">
        <v>53</v>
      </c>
      <c r="H32" s="7">
        <f t="shared" si="2"/>
        <v>53</v>
      </c>
      <c r="I32" s="7">
        <f t="shared" ref="I32" si="9">C32/F32*100</f>
        <v>120.75471698113208</v>
      </c>
      <c r="J32" s="7">
        <f t="shared" ref="J32" si="10">D32/G32*100</f>
        <v>120.75471698113208</v>
      </c>
      <c r="K32" s="7">
        <f t="shared" ref="K32" si="11">E32/H32*100</f>
        <v>120.75471698113208</v>
      </c>
    </row>
    <row r="33" spans="1:11" x14ac:dyDescent="0.25">
      <c r="A33" s="5" t="s">
        <v>257</v>
      </c>
      <c r="B33" s="6">
        <v>2</v>
      </c>
      <c r="C33" s="8"/>
      <c r="D33" s="8"/>
      <c r="E33" s="7"/>
      <c r="F33" s="8"/>
      <c r="G33" s="8"/>
      <c r="H33" s="7"/>
      <c r="I33" s="7"/>
      <c r="J33" s="7"/>
      <c r="K33" s="7"/>
    </row>
    <row r="34" spans="1:11" x14ac:dyDescent="0.25">
      <c r="A34" s="5" t="s">
        <v>258</v>
      </c>
      <c r="B34" s="6">
        <v>2</v>
      </c>
      <c r="C34" s="8"/>
      <c r="D34" s="8"/>
      <c r="E34" s="7"/>
      <c r="F34" s="8"/>
      <c r="G34" s="8"/>
      <c r="H34" s="7"/>
      <c r="I34" s="7"/>
      <c r="J34" s="7"/>
      <c r="K34" s="7"/>
    </row>
    <row r="35" spans="1:11" x14ac:dyDescent="0.25">
      <c r="A35" s="5" t="s">
        <v>259</v>
      </c>
      <c r="B35" s="6">
        <v>2</v>
      </c>
      <c r="C35" s="8"/>
      <c r="D35" s="8"/>
      <c r="E35" s="7"/>
      <c r="F35" s="8"/>
      <c r="G35" s="8"/>
      <c r="H35" s="7"/>
      <c r="I35" s="7"/>
      <c r="J35" s="7"/>
      <c r="K35" s="7"/>
    </row>
    <row r="36" spans="1:11" x14ac:dyDescent="0.25">
      <c r="A36" s="5" t="s">
        <v>260</v>
      </c>
      <c r="B36" s="6">
        <v>2</v>
      </c>
      <c r="C36" s="8"/>
      <c r="D36" s="8"/>
      <c r="E36" s="7"/>
      <c r="F36" s="8"/>
      <c r="G36" s="8"/>
      <c r="H36" s="7"/>
      <c r="I36" s="7"/>
      <c r="J36" s="7"/>
      <c r="K36" s="7"/>
    </row>
    <row r="37" spans="1:11" x14ac:dyDescent="0.25">
      <c r="A37" s="5" t="s">
        <v>215</v>
      </c>
      <c r="B37" s="6">
        <v>2</v>
      </c>
      <c r="C37" s="8"/>
      <c r="D37" s="8"/>
      <c r="E37" s="7"/>
      <c r="F37" s="8"/>
      <c r="G37" s="8"/>
      <c r="H37" s="7"/>
      <c r="I37" s="7"/>
      <c r="J37" s="7"/>
      <c r="K37" s="7"/>
    </row>
    <row r="38" spans="1:11" x14ac:dyDescent="0.25">
      <c r="A38" s="5" t="s">
        <v>261</v>
      </c>
      <c r="B38" s="6">
        <v>2</v>
      </c>
      <c r="C38" s="8"/>
      <c r="D38" s="8"/>
      <c r="E38" s="7"/>
      <c r="F38" s="8"/>
      <c r="G38" s="8"/>
      <c r="H38" s="7"/>
      <c r="I38" s="7"/>
      <c r="J38" s="7"/>
      <c r="K38" s="7"/>
    </row>
    <row r="39" spans="1:11" x14ac:dyDescent="0.25">
      <c r="A39" s="5" t="s">
        <v>159</v>
      </c>
      <c r="B39" s="6">
        <v>2</v>
      </c>
      <c r="C39" s="8"/>
      <c r="D39" s="8"/>
      <c r="E39" s="7"/>
      <c r="F39" s="8"/>
      <c r="G39" s="8"/>
      <c r="H39" s="7"/>
      <c r="I39" s="7"/>
      <c r="J39" s="7"/>
      <c r="K39" s="7"/>
    </row>
    <row r="40" spans="1:11" x14ac:dyDescent="0.25">
      <c r="A40" s="5" t="s">
        <v>262</v>
      </c>
      <c r="B40" s="6">
        <v>2</v>
      </c>
      <c r="C40" s="8"/>
      <c r="D40" s="8"/>
      <c r="E40" s="7"/>
      <c r="F40" s="8"/>
      <c r="G40" s="8"/>
      <c r="H40" s="7"/>
      <c r="I40" s="7"/>
      <c r="J40" s="7"/>
      <c r="K40" s="7"/>
    </row>
    <row r="41" spans="1:11" x14ac:dyDescent="0.25">
      <c r="A41" s="5" t="s">
        <v>263</v>
      </c>
      <c r="B41" s="6">
        <v>2</v>
      </c>
      <c r="C41" s="8"/>
      <c r="D41" s="8"/>
      <c r="E41" s="7"/>
      <c r="F41" s="8"/>
      <c r="G41" s="8"/>
      <c r="H41" s="7"/>
      <c r="I41" s="7"/>
      <c r="J41" s="7"/>
      <c r="K41" s="7"/>
    </row>
    <row r="42" spans="1:11" x14ac:dyDescent="0.25">
      <c r="A42" s="5" t="s">
        <v>264</v>
      </c>
      <c r="B42" s="6">
        <v>2</v>
      </c>
      <c r="C42" s="8"/>
      <c r="D42" s="8"/>
      <c r="E42" s="7"/>
      <c r="F42" s="8"/>
      <c r="G42" s="8"/>
      <c r="H42" s="7"/>
      <c r="I42" s="7"/>
      <c r="J42" s="7"/>
      <c r="K42" s="7"/>
    </row>
    <row r="44" spans="1:11" x14ac:dyDescent="0.25">
      <c r="A44" t="s">
        <v>143</v>
      </c>
      <c r="C44" s="24">
        <f>SUM(C4:C16)/5</f>
        <v>63.891999999999996</v>
      </c>
      <c r="D44" s="24">
        <f t="shared" ref="D44:E44" si="12">SUM(D4:D16)/5</f>
        <v>67.772000000000006</v>
      </c>
      <c r="E44" s="24">
        <f t="shared" si="12"/>
        <v>65.759120688320436</v>
      </c>
      <c r="F44" s="24">
        <f t="shared" ref="F44:H44" si="13">SUM(F4:F16)/9</f>
        <v>53.456666666666671</v>
      </c>
      <c r="G44" s="24">
        <f t="shared" si="13"/>
        <v>59.583333333333336</v>
      </c>
      <c r="H44" s="24">
        <f t="shared" si="13"/>
        <v>56.315986560307351</v>
      </c>
      <c r="I44" s="94">
        <f t="shared" ref="I44" si="14">C44/F44*100</f>
        <v>119.52110743904719</v>
      </c>
      <c r="J44" s="94">
        <f t="shared" ref="J44" si="15">D44/G44*100</f>
        <v>113.74321678321679</v>
      </c>
      <c r="K44" s="94">
        <f t="shared" ref="K44" si="16">E44/H44*100</f>
        <v>116.76812341358998</v>
      </c>
    </row>
    <row r="46" spans="1:11" x14ac:dyDescent="0.25">
      <c r="A46" t="s">
        <v>145</v>
      </c>
      <c r="C46" s="20">
        <f>SUM(C24:C42)/2</f>
        <v>65.435000000000002</v>
      </c>
      <c r="D46" s="20">
        <f t="shared" ref="D46:H46" si="17">SUM(D24:D42)/2</f>
        <v>67</v>
      </c>
      <c r="E46" s="20">
        <f t="shared" si="17"/>
        <v>66.208551562438302</v>
      </c>
      <c r="F46" s="20">
        <f t="shared" si="17"/>
        <v>52.75</v>
      </c>
      <c r="G46" s="20">
        <f t="shared" si="17"/>
        <v>58</v>
      </c>
      <c r="H46" s="20">
        <f t="shared" si="17"/>
        <v>55.255434269021222</v>
      </c>
      <c r="I46" s="20">
        <f>C46/F46*100</f>
        <v>124.04739336492892</v>
      </c>
      <c r="J46" s="20">
        <f t="shared" ref="J46:K46" si="18">D46/G46*100</f>
        <v>115.51724137931035</v>
      </c>
      <c r="K46" s="20">
        <f t="shared" si="18"/>
        <v>119.82269696784901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8"/>
  <sheetViews>
    <sheetView topLeftCell="A43" workbookViewId="0">
      <selection activeCell="D78" sqref="D78"/>
    </sheetView>
  </sheetViews>
  <sheetFormatPr defaultRowHeight="15" outlineLevelRow="1" x14ac:dyDescent="0.25"/>
  <cols>
    <col min="1" max="1" width="28.5703125" customWidth="1"/>
    <col min="2" max="2" width="7.140625" customWidth="1"/>
    <col min="3" max="10" width="14.28515625" customWidth="1"/>
    <col min="11" max="11" width="14.14062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634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22" t="s">
        <v>4</v>
      </c>
      <c r="D2" s="22" t="s">
        <v>5</v>
      </c>
      <c r="E2" s="22" t="s">
        <v>6</v>
      </c>
      <c r="F2" s="22" t="s">
        <v>4</v>
      </c>
      <c r="G2" s="22" t="s">
        <v>5</v>
      </c>
      <c r="H2" s="22" t="s">
        <v>6</v>
      </c>
      <c r="I2" s="22" t="s">
        <v>4</v>
      </c>
      <c r="J2" s="22" t="s">
        <v>5</v>
      </c>
      <c r="K2" s="22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outlineLevel="1" collapsed="1" x14ac:dyDescent="0.25">
      <c r="A4" s="5" t="s">
        <v>287</v>
      </c>
      <c r="B4" s="6">
        <v>1</v>
      </c>
      <c r="C4" s="7">
        <v>94</v>
      </c>
      <c r="D4" s="7">
        <v>100</v>
      </c>
      <c r="E4" s="7">
        <f>GEOMEAN(C4:D4)</f>
        <v>96.95359714832658</v>
      </c>
      <c r="F4" s="7">
        <v>80</v>
      </c>
      <c r="G4" s="7">
        <v>96</v>
      </c>
      <c r="H4" s="7">
        <f>GEOMEAN(F4:G4)</f>
        <v>87.635609200826579</v>
      </c>
      <c r="I4" s="7">
        <f t="shared" ref="I4:K4" si="0">C4/F4*100</f>
        <v>117.5</v>
      </c>
      <c r="J4" s="7">
        <f t="shared" si="0"/>
        <v>104.16666666666667</v>
      </c>
      <c r="K4" s="7">
        <f t="shared" si="0"/>
        <v>110.63265039459796</v>
      </c>
    </row>
    <row r="5" spans="1:11" outlineLevel="1" collapsed="1" x14ac:dyDescent="0.25">
      <c r="A5" s="5" t="s">
        <v>288</v>
      </c>
      <c r="B5" s="6">
        <v>1</v>
      </c>
      <c r="C5" s="7">
        <v>98</v>
      </c>
      <c r="D5" s="7">
        <v>106</v>
      </c>
      <c r="E5" s="7">
        <f t="shared" ref="E5:E39" si="1">GEOMEAN(C5:D5)</f>
        <v>101.92153844992725</v>
      </c>
      <c r="F5" s="7">
        <v>81</v>
      </c>
      <c r="G5" s="7">
        <v>96</v>
      </c>
      <c r="H5" s="7">
        <f t="shared" ref="H5:H39" si="2">GEOMEAN(F5:G5)</f>
        <v>88.181630740194407</v>
      </c>
      <c r="I5" s="7">
        <f t="shared" ref="I5:I39" si="3">C5/F5*100</f>
        <v>120.98765432098766</v>
      </c>
      <c r="J5" s="7">
        <f t="shared" ref="J5:J39" si="4">D5/G5*100</f>
        <v>110.41666666666667</v>
      </c>
      <c r="K5" s="7">
        <f t="shared" ref="K5:K39" si="5">E5/H5*100</f>
        <v>115.58137176008245</v>
      </c>
    </row>
    <row r="6" spans="1:11" outlineLevel="1" collapsed="1" x14ac:dyDescent="0.25">
      <c r="A6" s="5" t="s">
        <v>289</v>
      </c>
      <c r="B6" s="6">
        <v>1</v>
      </c>
      <c r="C6" s="7">
        <v>98</v>
      </c>
      <c r="D6" s="7">
        <v>106</v>
      </c>
      <c r="E6" s="7">
        <f t="shared" si="1"/>
        <v>101.92153844992725</v>
      </c>
      <c r="F6" s="7">
        <v>81</v>
      </c>
      <c r="G6" s="7">
        <v>96</v>
      </c>
      <c r="H6" s="7">
        <f t="shared" si="2"/>
        <v>88.181630740194407</v>
      </c>
      <c r="I6" s="7">
        <f t="shared" si="3"/>
        <v>120.98765432098766</v>
      </c>
      <c r="J6" s="7">
        <f t="shared" si="4"/>
        <v>110.41666666666667</v>
      </c>
      <c r="K6" s="7">
        <f t="shared" si="5"/>
        <v>115.58137176008245</v>
      </c>
    </row>
    <row r="7" spans="1:11" outlineLevel="1" collapsed="1" x14ac:dyDescent="0.25">
      <c r="A7" s="5" t="s">
        <v>290</v>
      </c>
      <c r="B7" s="6">
        <v>1</v>
      </c>
      <c r="C7" s="7">
        <v>98</v>
      </c>
      <c r="D7" s="7">
        <v>106</v>
      </c>
      <c r="E7" s="7">
        <f t="shared" si="1"/>
        <v>101.92153844992725</v>
      </c>
      <c r="F7" s="7">
        <v>81</v>
      </c>
      <c r="G7" s="7">
        <v>96</v>
      </c>
      <c r="H7" s="7">
        <f t="shared" si="2"/>
        <v>88.181630740194407</v>
      </c>
      <c r="I7" s="7">
        <f t="shared" si="3"/>
        <v>120.98765432098766</v>
      </c>
      <c r="J7" s="7">
        <f t="shared" si="4"/>
        <v>110.41666666666667</v>
      </c>
      <c r="K7" s="7">
        <f t="shared" si="5"/>
        <v>115.58137176008245</v>
      </c>
    </row>
    <row r="8" spans="1:11" outlineLevel="1" collapsed="1" x14ac:dyDescent="0.25">
      <c r="A8" s="5" t="s">
        <v>291</v>
      </c>
      <c r="B8" s="6">
        <v>1</v>
      </c>
      <c r="C8" s="7">
        <v>98</v>
      </c>
      <c r="D8" s="7">
        <v>106</v>
      </c>
      <c r="E8" s="7">
        <f t="shared" si="1"/>
        <v>101.92153844992725</v>
      </c>
      <c r="F8" s="7">
        <v>81</v>
      </c>
      <c r="G8" s="7">
        <v>96</v>
      </c>
      <c r="H8" s="7">
        <f t="shared" si="2"/>
        <v>88.181630740194407</v>
      </c>
      <c r="I8" s="7">
        <f t="shared" si="3"/>
        <v>120.98765432098766</v>
      </c>
      <c r="J8" s="7">
        <f t="shared" si="4"/>
        <v>110.41666666666667</v>
      </c>
      <c r="K8" s="7">
        <f t="shared" si="5"/>
        <v>115.58137176008245</v>
      </c>
    </row>
    <row r="9" spans="1:11" outlineLevel="1" collapsed="1" x14ac:dyDescent="0.25">
      <c r="A9" s="5" t="s">
        <v>292</v>
      </c>
      <c r="B9" s="6">
        <v>1</v>
      </c>
      <c r="C9" s="7">
        <v>98</v>
      </c>
      <c r="D9" s="7">
        <v>106</v>
      </c>
      <c r="E9" s="7">
        <f t="shared" si="1"/>
        <v>101.92153844992725</v>
      </c>
      <c r="F9" s="7">
        <v>81</v>
      </c>
      <c r="G9" s="7">
        <v>96</v>
      </c>
      <c r="H9" s="7">
        <f t="shared" si="2"/>
        <v>88.181630740194407</v>
      </c>
      <c r="I9" s="7">
        <f t="shared" si="3"/>
        <v>120.98765432098766</v>
      </c>
      <c r="J9" s="7">
        <f t="shared" si="4"/>
        <v>110.41666666666667</v>
      </c>
      <c r="K9" s="7">
        <f t="shared" si="5"/>
        <v>115.58137176008245</v>
      </c>
    </row>
    <row r="10" spans="1:11" outlineLevel="1" collapsed="1" x14ac:dyDescent="0.25">
      <c r="A10" s="5" t="s">
        <v>293</v>
      </c>
      <c r="B10" s="6">
        <v>1</v>
      </c>
      <c r="C10" s="7">
        <v>98</v>
      </c>
      <c r="D10" s="7">
        <v>106</v>
      </c>
      <c r="E10" s="7">
        <f t="shared" si="1"/>
        <v>101.92153844992725</v>
      </c>
      <c r="F10" s="7">
        <v>81</v>
      </c>
      <c r="G10" s="7">
        <v>96</v>
      </c>
      <c r="H10" s="7">
        <f t="shared" si="2"/>
        <v>88.181630740194407</v>
      </c>
      <c r="I10" s="7">
        <f t="shared" si="3"/>
        <v>120.98765432098766</v>
      </c>
      <c r="J10" s="7">
        <f t="shared" si="4"/>
        <v>110.41666666666667</v>
      </c>
      <c r="K10" s="7">
        <f t="shared" si="5"/>
        <v>115.58137176008245</v>
      </c>
    </row>
    <row r="11" spans="1:11" outlineLevel="1" collapsed="1" x14ac:dyDescent="0.25">
      <c r="A11" s="5" t="s">
        <v>294</v>
      </c>
      <c r="B11" s="6">
        <v>1</v>
      </c>
      <c r="C11" s="7">
        <v>98</v>
      </c>
      <c r="D11" s="7">
        <v>106</v>
      </c>
      <c r="E11" s="7">
        <f t="shared" si="1"/>
        <v>101.92153844992725</v>
      </c>
      <c r="F11" s="7">
        <v>81</v>
      </c>
      <c r="G11" s="7">
        <v>96</v>
      </c>
      <c r="H11" s="7">
        <f t="shared" si="2"/>
        <v>88.181630740194407</v>
      </c>
      <c r="I11" s="7">
        <f t="shared" si="3"/>
        <v>120.98765432098766</v>
      </c>
      <c r="J11" s="7">
        <f t="shared" si="4"/>
        <v>110.41666666666667</v>
      </c>
      <c r="K11" s="7">
        <f t="shared" si="5"/>
        <v>115.58137176008245</v>
      </c>
    </row>
    <row r="12" spans="1:11" outlineLevel="1" collapsed="1" x14ac:dyDescent="0.25">
      <c r="A12" s="5" t="s">
        <v>295</v>
      </c>
      <c r="B12" s="6">
        <v>1</v>
      </c>
      <c r="C12" s="7">
        <v>98</v>
      </c>
      <c r="D12" s="7">
        <v>106</v>
      </c>
      <c r="E12" s="7">
        <f t="shared" si="1"/>
        <v>101.92153844992725</v>
      </c>
      <c r="F12" s="7">
        <v>81</v>
      </c>
      <c r="G12" s="7">
        <v>96</v>
      </c>
      <c r="H12" s="7">
        <f t="shared" si="2"/>
        <v>88.181630740194407</v>
      </c>
      <c r="I12" s="7">
        <f t="shared" si="3"/>
        <v>120.98765432098766</v>
      </c>
      <c r="J12" s="7">
        <f t="shared" si="4"/>
        <v>110.41666666666667</v>
      </c>
      <c r="K12" s="7">
        <f t="shared" si="5"/>
        <v>115.58137176008245</v>
      </c>
    </row>
    <row r="13" spans="1:11" outlineLevel="1" collapsed="1" x14ac:dyDescent="0.25">
      <c r="A13" s="5" t="s">
        <v>296</v>
      </c>
      <c r="B13" s="6">
        <v>1</v>
      </c>
      <c r="C13" s="7">
        <v>98</v>
      </c>
      <c r="D13" s="7">
        <v>106</v>
      </c>
      <c r="E13" s="7">
        <f t="shared" si="1"/>
        <v>101.92153844992725</v>
      </c>
      <c r="F13" s="7">
        <v>81</v>
      </c>
      <c r="G13" s="7">
        <v>96</v>
      </c>
      <c r="H13" s="7">
        <f t="shared" si="2"/>
        <v>88.181630740194407</v>
      </c>
      <c r="I13" s="7">
        <f t="shared" si="3"/>
        <v>120.98765432098766</v>
      </c>
      <c r="J13" s="7">
        <f t="shared" si="4"/>
        <v>110.41666666666667</v>
      </c>
      <c r="K13" s="7">
        <f t="shared" si="5"/>
        <v>115.58137176008245</v>
      </c>
    </row>
    <row r="14" spans="1:11" outlineLevel="1" collapsed="1" x14ac:dyDescent="0.25">
      <c r="A14" s="5" t="s">
        <v>270</v>
      </c>
      <c r="B14" s="6">
        <v>1</v>
      </c>
      <c r="C14" s="7">
        <v>98</v>
      </c>
      <c r="D14" s="7">
        <v>106</v>
      </c>
      <c r="E14" s="7">
        <f t="shared" si="1"/>
        <v>101.92153844992725</v>
      </c>
      <c r="F14" s="7">
        <v>81</v>
      </c>
      <c r="G14" s="7">
        <v>96</v>
      </c>
      <c r="H14" s="7">
        <f t="shared" si="2"/>
        <v>88.181630740194407</v>
      </c>
      <c r="I14" s="7">
        <f t="shared" si="3"/>
        <v>120.98765432098766</v>
      </c>
      <c r="J14" s="7">
        <f t="shared" si="4"/>
        <v>110.41666666666667</v>
      </c>
      <c r="K14" s="7">
        <f t="shared" si="5"/>
        <v>115.58137176008245</v>
      </c>
    </row>
    <row r="15" spans="1:11" outlineLevel="1" collapsed="1" x14ac:dyDescent="0.25">
      <c r="A15" s="5" t="s">
        <v>297</v>
      </c>
      <c r="B15" s="6">
        <v>1</v>
      </c>
      <c r="C15" s="7">
        <v>98</v>
      </c>
      <c r="D15" s="7">
        <v>106</v>
      </c>
      <c r="E15" s="7">
        <f t="shared" si="1"/>
        <v>101.92153844992725</v>
      </c>
      <c r="F15" s="7">
        <v>81</v>
      </c>
      <c r="G15" s="7">
        <v>96</v>
      </c>
      <c r="H15" s="7">
        <f t="shared" si="2"/>
        <v>88.181630740194407</v>
      </c>
      <c r="I15" s="7">
        <f t="shared" si="3"/>
        <v>120.98765432098766</v>
      </c>
      <c r="J15" s="7">
        <f t="shared" si="4"/>
        <v>110.41666666666667</v>
      </c>
      <c r="K15" s="7">
        <f t="shared" si="5"/>
        <v>115.58137176008245</v>
      </c>
    </row>
    <row r="16" spans="1:11" outlineLevel="1" collapsed="1" x14ac:dyDescent="0.25">
      <c r="A16" s="5" t="s">
        <v>298</v>
      </c>
      <c r="B16" s="6">
        <v>1</v>
      </c>
      <c r="C16" s="7">
        <v>98</v>
      </c>
      <c r="D16" s="7">
        <v>106</v>
      </c>
      <c r="E16" s="7">
        <f t="shared" si="1"/>
        <v>101.92153844992725</v>
      </c>
      <c r="F16" s="7">
        <v>81</v>
      </c>
      <c r="G16" s="7">
        <v>96</v>
      </c>
      <c r="H16" s="7">
        <f t="shared" si="2"/>
        <v>88.181630740194407</v>
      </c>
      <c r="I16" s="7">
        <f t="shared" si="3"/>
        <v>120.98765432098766</v>
      </c>
      <c r="J16" s="7">
        <f t="shared" si="4"/>
        <v>110.41666666666667</v>
      </c>
      <c r="K16" s="7">
        <f t="shared" si="5"/>
        <v>115.58137176008245</v>
      </c>
    </row>
    <row r="17" spans="1:11" outlineLevel="1" collapsed="1" x14ac:dyDescent="0.25">
      <c r="A17" s="5" t="s">
        <v>299</v>
      </c>
      <c r="B17" s="6">
        <v>1</v>
      </c>
      <c r="C17" s="7">
        <v>98</v>
      </c>
      <c r="D17" s="7">
        <v>100</v>
      </c>
      <c r="E17" s="7">
        <f t="shared" si="1"/>
        <v>98.994949366116657</v>
      </c>
      <c r="F17" s="7">
        <v>81</v>
      </c>
      <c r="G17" s="7">
        <v>96</v>
      </c>
      <c r="H17" s="7">
        <f t="shared" si="2"/>
        <v>88.181630740194407</v>
      </c>
      <c r="I17" s="7">
        <f t="shared" si="3"/>
        <v>120.98765432098766</v>
      </c>
      <c r="J17" s="7">
        <f t="shared" si="4"/>
        <v>104.16666666666667</v>
      </c>
      <c r="K17" s="7">
        <f t="shared" si="5"/>
        <v>112.26255234242724</v>
      </c>
    </row>
    <row r="18" spans="1:11" outlineLevel="1" collapsed="1" x14ac:dyDescent="0.25">
      <c r="A18" s="5" t="s">
        <v>300</v>
      </c>
      <c r="B18" s="6">
        <v>1</v>
      </c>
      <c r="C18" s="7">
        <v>98</v>
      </c>
      <c r="D18" s="7">
        <v>106</v>
      </c>
      <c r="E18" s="7">
        <f t="shared" si="1"/>
        <v>101.92153844992725</v>
      </c>
      <c r="F18" s="7">
        <v>81</v>
      </c>
      <c r="G18" s="7">
        <v>96</v>
      </c>
      <c r="H18" s="7">
        <f t="shared" si="2"/>
        <v>88.181630740194407</v>
      </c>
      <c r="I18" s="7">
        <f t="shared" si="3"/>
        <v>120.98765432098766</v>
      </c>
      <c r="J18" s="7">
        <f t="shared" si="4"/>
        <v>110.41666666666667</v>
      </c>
      <c r="K18" s="7">
        <f t="shared" si="5"/>
        <v>115.58137176008245</v>
      </c>
    </row>
    <row r="19" spans="1:11" outlineLevel="1" collapsed="1" x14ac:dyDescent="0.25">
      <c r="A19" s="5" t="s">
        <v>301</v>
      </c>
      <c r="B19" s="6">
        <v>1</v>
      </c>
      <c r="C19" s="7">
        <v>98</v>
      </c>
      <c r="D19" s="7">
        <v>106</v>
      </c>
      <c r="E19" s="7">
        <f t="shared" si="1"/>
        <v>101.92153844992725</v>
      </c>
      <c r="F19" s="7">
        <v>81</v>
      </c>
      <c r="G19" s="7">
        <v>96</v>
      </c>
      <c r="H19" s="7">
        <f t="shared" si="2"/>
        <v>88.181630740194407</v>
      </c>
      <c r="I19" s="7">
        <f t="shared" si="3"/>
        <v>120.98765432098766</v>
      </c>
      <c r="J19" s="7">
        <f t="shared" si="4"/>
        <v>110.41666666666667</v>
      </c>
      <c r="K19" s="7">
        <f t="shared" si="5"/>
        <v>115.58137176008245</v>
      </c>
    </row>
    <row r="20" spans="1:11" outlineLevel="1" collapsed="1" x14ac:dyDescent="0.25">
      <c r="A20" s="5" t="s">
        <v>302</v>
      </c>
      <c r="B20" s="6">
        <v>1</v>
      </c>
      <c r="C20" s="7">
        <v>98</v>
      </c>
      <c r="D20" s="7">
        <v>106</v>
      </c>
      <c r="E20" s="7">
        <f t="shared" si="1"/>
        <v>101.92153844992725</v>
      </c>
      <c r="F20" s="7">
        <v>81</v>
      </c>
      <c r="G20" s="7">
        <v>96</v>
      </c>
      <c r="H20" s="7">
        <f t="shared" si="2"/>
        <v>88.181630740194407</v>
      </c>
      <c r="I20" s="7">
        <f t="shared" si="3"/>
        <v>120.98765432098766</v>
      </c>
      <c r="J20" s="7">
        <f t="shared" si="4"/>
        <v>110.41666666666667</v>
      </c>
      <c r="K20" s="7">
        <f t="shared" si="5"/>
        <v>115.58137176008245</v>
      </c>
    </row>
    <row r="21" spans="1:11" outlineLevel="1" collapsed="1" x14ac:dyDescent="0.25">
      <c r="A21" s="5" t="s">
        <v>303</v>
      </c>
      <c r="B21" s="6">
        <v>1</v>
      </c>
      <c r="C21" s="7">
        <v>98</v>
      </c>
      <c r="D21" s="7">
        <v>106</v>
      </c>
      <c r="E21" s="7">
        <f t="shared" si="1"/>
        <v>101.92153844992725</v>
      </c>
      <c r="F21" s="7">
        <v>81</v>
      </c>
      <c r="G21" s="7">
        <v>96</v>
      </c>
      <c r="H21" s="7">
        <f t="shared" si="2"/>
        <v>88.181630740194407</v>
      </c>
      <c r="I21" s="7">
        <f t="shared" si="3"/>
        <v>120.98765432098766</v>
      </c>
      <c r="J21" s="7">
        <f t="shared" si="4"/>
        <v>110.41666666666667</v>
      </c>
      <c r="K21" s="7">
        <f t="shared" si="5"/>
        <v>115.58137176008245</v>
      </c>
    </row>
    <row r="22" spans="1:11" outlineLevel="1" collapsed="1" x14ac:dyDescent="0.25">
      <c r="A22" s="5" t="s">
        <v>304</v>
      </c>
      <c r="B22" s="6">
        <v>1</v>
      </c>
      <c r="C22" s="7">
        <v>98</v>
      </c>
      <c r="D22" s="7">
        <v>106</v>
      </c>
      <c r="E22" s="7">
        <f t="shared" si="1"/>
        <v>101.92153844992725</v>
      </c>
      <c r="F22" s="7">
        <v>81</v>
      </c>
      <c r="G22" s="7">
        <v>96</v>
      </c>
      <c r="H22" s="7">
        <f t="shared" si="2"/>
        <v>88.181630740194407</v>
      </c>
      <c r="I22" s="7">
        <f t="shared" si="3"/>
        <v>120.98765432098766</v>
      </c>
      <c r="J22" s="7">
        <f t="shared" si="4"/>
        <v>110.41666666666667</v>
      </c>
      <c r="K22" s="7">
        <f t="shared" si="5"/>
        <v>115.58137176008245</v>
      </c>
    </row>
    <row r="23" spans="1:11" outlineLevel="1" collapsed="1" x14ac:dyDescent="0.25">
      <c r="A23" s="5" t="s">
        <v>305</v>
      </c>
      <c r="B23" s="6">
        <v>1</v>
      </c>
      <c r="C23" s="7">
        <v>98</v>
      </c>
      <c r="D23" s="7">
        <v>106</v>
      </c>
      <c r="E23" s="7">
        <f t="shared" si="1"/>
        <v>101.92153844992725</v>
      </c>
      <c r="F23" s="7">
        <v>81</v>
      </c>
      <c r="G23" s="7">
        <v>96</v>
      </c>
      <c r="H23" s="7">
        <f t="shared" si="2"/>
        <v>88.181630740194407</v>
      </c>
      <c r="I23" s="7">
        <f t="shared" si="3"/>
        <v>120.98765432098766</v>
      </c>
      <c r="J23" s="7">
        <f t="shared" si="4"/>
        <v>110.41666666666667</v>
      </c>
      <c r="K23" s="7">
        <f t="shared" si="5"/>
        <v>115.58137176008245</v>
      </c>
    </row>
    <row r="24" spans="1:11" outlineLevel="1" collapsed="1" x14ac:dyDescent="0.25">
      <c r="A24" s="5" t="s">
        <v>303</v>
      </c>
      <c r="B24" s="6">
        <v>1</v>
      </c>
      <c r="C24" s="7">
        <v>98</v>
      </c>
      <c r="D24" s="7">
        <v>106</v>
      </c>
      <c r="E24" s="7">
        <f t="shared" si="1"/>
        <v>101.92153844992725</v>
      </c>
      <c r="F24" s="7">
        <v>81</v>
      </c>
      <c r="G24" s="7">
        <v>96</v>
      </c>
      <c r="H24" s="7">
        <f t="shared" si="2"/>
        <v>88.181630740194407</v>
      </c>
      <c r="I24" s="7">
        <f t="shared" si="3"/>
        <v>120.98765432098766</v>
      </c>
      <c r="J24" s="7">
        <f t="shared" si="4"/>
        <v>110.41666666666667</v>
      </c>
      <c r="K24" s="7">
        <f t="shared" si="5"/>
        <v>115.58137176008245</v>
      </c>
    </row>
    <row r="25" spans="1:11" outlineLevel="1" collapsed="1" x14ac:dyDescent="0.25">
      <c r="A25" s="5" t="s">
        <v>306</v>
      </c>
      <c r="B25" s="6">
        <v>1</v>
      </c>
      <c r="C25" s="7">
        <v>98</v>
      </c>
      <c r="D25" s="7">
        <v>106</v>
      </c>
      <c r="E25" s="7">
        <f t="shared" si="1"/>
        <v>101.92153844992725</v>
      </c>
      <c r="F25" s="7">
        <v>81</v>
      </c>
      <c r="G25" s="7">
        <v>96</v>
      </c>
      <c r="H25" s="7">
        <f t="shared" si="2"/>
        <v>88.181630740194407</v>
      </c>
      <c r="I25" s="7">
        <f t="shared" si="3"/>
        <v>120.98765432098766</v>
      </c>
      <c r="J25" s="7">
        <f t="shared" si="4"/>
        <v>110.41666666666667</v>
      </c>
      <c r="K25" s="7">
        <f t="shared" si="5"/>
        <v>115.58137176008245</v>
      </c>
    </row>
    <row r="26" spans="1:11" outlineLevel="1" collapsed="1" x14ac:dyDescent="0.25">
      <c r="A26" s="5" t="s">
        <v>307</v>
      </c>
      <c r="B26" s="6">
        <v>1</v>
      </c>
      <c r="C26" s="7">
        <v>98</v>
      </c>
      <c r="D26" s="7">
        <v>106</v>
      </c>
      <c r="E26" s="7">
        <f t="shared" si="1"/>
        <v>101.92153844992725</v>
      </c>
      <c r="F26" s="7">
        <v>81</v>
      </c>
      <c r="G26" s="7">
        <v>96</v>
      </c>
      <c r="H26" s="7">
        <f t="shared" si="2"/>
        <v>88.181630740194407</v>
      </c>
      <c r="I26" s="7">
        <f t="shared" si="3"/>
        <v>120.98765432098766</v>
      </c>
      <c r="J26" s="7">
        <f t="shared" si="4"/>
        <v>110.41666666666667</v>
      </c>
      <c r="K26" s="7">
        <f t="shared" si="5"/>
        <v>115.58137176008245</v>
      </c>
    </row>
    <row r="27" spans="1:11" outlineLevel="1" collapsed="1" x14ac:dyDescent="0.25">
      <c r="A27" s="5" t="s">
        <v>308</v>
      </c>
      <c r="B27" s="6">
        <v>1</v>
      </c>
      <c r="C27" s="7">
        <v>98</v>
      </c>
      <c r="D27" s="7">
        <v>106</v>
      </c>
      <c r="E27" s="7">
        <f t="shared" si="1"/>
        <v>101.92153844992725</v>
      </c>
      <c r="F27" s="7">
        <v>81</v>
      </c>
      <c r="G27" s="7">
        <v>96</v>
      </c>
      <c r="H27" s="7">
        <f t="shared" si="2"/>
        <v>88.181630740194407</v>
      </c>
      <c r="I27" s="7">
        <f t="shared" si="3"/>
        <v>120.98765432098766</v>
      </c>
      <c r="J27" s="7">
        <f t="shared" si="4"/>
        <v>110.41666666666667</v>
      </c>
      <c r="K27" s="7">
        <f t="shared" si="5"/>
        <v>115.58137176008245</v>
      </c>
    </row>
    <row r="28" spans="1:11" outlineLevel="1" collapsed="1" x14ac:dyDescent="0.25">
      <c r="A28" s="5" t="s">
        <v>309</v>
      </c>
      <c r="B28" s="6">
        <v>1</v>
      </c>
      <c r="C28" s="7">
        <v>98</v>
      </c>
      <c r="D28" s="7">
        <v>106</v>
      </c>
      <c r="E28" s="7">
        <f t="shared" si="1"/>
        <v>101.92153844992725</v>
      </c>
      <c r="F28" s="7">
        <v>81</v>
      </c>
      <c r="G28" s="7">
        <v>96</v>
      </c>
      <c r="H28" s="7">
        <f t="shared" si="2"/>
        <v>88.181630740194407</v>
      </c>
      <c r="I28" s="7">
        <f t="shared" si="3"/>
        <v>120.98765432098766</v>
      </c>
      <c r="J28" s="7">
        <f t="shared" si="4"/>
        <v>110.41666666666667</v>
      </c>
      <c r="K28" s="7">
        <f t="shared" si="5"/>
        <v>115.58137176008245</v>
      </c>
    </row>
    <row r="29" spans="1:11" outlineLevel="1" collapsed="1" x14ac:dyDescent="0.25">
      <c r="A29" s="5" t="s">
        <v>129</v>
      </c>
      <c r="B29" s="6">
        <v>1</v>
      </c>
      <c r="C29" s="7">
        <v>98</v>
      </c>
      <c r="D29" s="7">
        <v>106</v>
      </c>
      <c r="E29" s="7">
        <f t="shared" si="1"/>
        <v>101.92153844992725</v>
      </c>
      <c r="F29" s="7">
        <v>81</v>
      </c>
      <c r="G29" s="7">
        <v>96</v>
      </c>
      <c r="H29" s="7">
        <f t="shared" si="2"/>
        <v>88.181630740194407</v>
      </c>
      <c r="I29" s="7">
        <f t="shared" si="3"/>
        <v>120.98765432098766</v>
      </c>
      <c r="J29" s="7">
        <f t="shared" si="4"/>
        <v>110.41666666666667</v>
      </c>
      <c r="K29" s="7">
        <f t="shared" si="5"/>
        <v>115.58137176008245</v>
      </c>
    </row>
    <row r="30" spans="1:11" outlineLevel="1" collapsed="1" x14ac:dyDescent="0.25">
      <c r="A30" s="5" t="s">
        <v>310</v>
      </c>
      <c r="B30" s="6">
        <v>1</v>
      </c>
      <c r="C30" s="7">
        <v>98</v>
      </c>
      <c r="D30" s="7">
        <v>106</v>
      </c>
      <c r="E30" s="7">
        <f t="shared" si="1"/>
        <v>101.92153844992725</v>
      </c>
      <c r="F30" s="7">
        <v>81</v>
      </c>
      <c r="G30" s="7">
        <v>96</v>
      </c>
      <c r="H30" s="7">
        <f t="shared" si="2"/>
        <v>88.181630740194407</v>
      </c>
      <c r="I30" s="7">
        <f t="shared" si="3"/>
        <v>120.98765432098766</v>
      </c>
      <c r="J30" s="7">
        <f t="shared" si="4"/>
        <v>110.41666666666667</v>
      </c>
      <c r="K30" s="7">
        <f t="shared" si="5"/>
        <v>115.58137176008245</v>
      </c>
    </row>
    <row r="31" spans="1:11" outlineLevel="1" collapsed="1" x14ac:dyDescent="0.25">
      <c r="A31" s="5" t="s">
        <v>311</v>
      </c>
      <c r="B31" s="6">
        <v>1</v>
      </c>
      <c r="C31" s="7">
        <v>98</v>
      </c>
      <c r="D31" s="7">
        <v>106</v>
      </c>
      <c r="E31" s="7">
        <f t="shared" si="1"/>
        <v>101.92153844992725</v>
      </c>
      <c r="F31" s="7">
        <v>81</v>
      </c>
      <c r="G31" s="7">
        <v>96</v>
      </c>
      <c r="H31" s="7">
        <f t="shared" si="2"/>
        <v>88.181630740194407</v>
      </c>
      <c r="I31" s="7">
        <f t="shared" si="3"/>
        <v>120.98765432098766</v>
      </c>
      <c r="J31" s="7">
        <f t="shared" si="4"/>
        <v>110.41666666666667</v>
      </c>
      <c r="K31" s="7">
        <f t="shared" si="5"/>
        <v>115.58137176008245</v>
      </c>
    </row>
    <row r="32" spans="1:11" outlineLevel="1" collapsed="1" x14ac:dyDescent="0.25">
      <c r="A32" s="5" t="s">
        <v>37</v>
      </c>
      <c r="B32" s="6">
        <v>1</v>
      </c>
      <c r="C32" s="7">
        <v>98</v>
      </c>
      <c r="D32" s="7">
        <v>106</v>
      </c>
      <c r="E32" s="7">
        <f t="shared" si="1"/>
        <v>101.92153844992725</v>
      </c>
      <c r="F32" s="7">
        <v>81</v>
      </c>
      <c r="G32" s="7">
        <v>96</v>
      </c>
      <c r="H32" s="7">
        <f t="shared" si="2"/>
        <v>88.181630740194407</v>
      </c>
      <c r="I32" s="7">
        <f t="shared" si="3"/>
        <v>120.98765432098766</v>
      </c>
      <c r="J32" s="7">
        <f t="shared" si="4"/>
        <v>110.41666666666667</v>
      </c>
      <c r="K32" s="7">
        <f t="shared" si="5"/>
        <v>115.58137176008245</v>
      </c>
    </row>
    <row r="33" spans="1:11" outlineLevel="1" collapsed="1" x14ac:dyDescent="0.25">
      <c r="A33" s="5" t="s">
        <v>312</v>
      </c>
      <c r="B33" s="6">
        <v>1</v>
      </c>
      <c r="C33" s="7">
        <v>98</v>
      </c>
      <c r="D33" s="7">
        <v>106</v>
      </c>
      <c r="E33" s="7">
        <f t="shared" si="1"/>
        <v>101.92153844992725</v>
      </c>
      <c r="F33" s="7">
        <v>81</v>
      </c>
      <c r="G33" s="7">
        <v>96</v>
      </c>
      <c r="H33" s="7">
        <f t="shared" si="2"/>
        <v>88.181630740194407</v>
      </c>
      <c r="I33" s="7">
        <f t="shared" si="3"/>
        <v>120.98765432098766</v>
      </c>
      <c r="J33" s="7">
        <f t="shared" si="4"/>
        <v>110.41666666666667</v>
      </c>
      <c r="K33" s="7">
        <f t="shared" si="5"/>
        <v>115.58137176008245</v>
      </c>
    </row>
    <row r="34" spans="1:11" outlineLevel="1" collapsed="1" x14ac:dyDescent="0.25">
      <c r="A34" s="5" t="s">
        <v>313</v>
      </c>
      <c r="B34" s="6">
        <v>1</v>
      </c>
      <c r="C34" s="7">
        <v>98</v>
      </c>
      <c r="D34" s="7">
        <v>106</v>
      </c>
      <c r="E34" s="7">
        <f t="shared" si="1"/>
        <v>101.92153844992725</v>
      </c>
      <c r="F34" s="7">
        <v>81</v>
      </c>
      <c r="G34" s="7">
        <v>96</v>
      </c>
      <c r="H34" s="7">
        <f t="shared" si="2"/>
        <v>88.181630740194407</v>
      </c>
      <c r="I34" s="7">
        <f t="shared" si="3"/>
        <v>120.98765432098766</v>
      </c>
      <c r="J34" s="7">
        <f t="shared" si="4"/>
        <v>110.41666666666667</v>
      </c>
      <c r="K34" s="7">
        <f t="shared" si="5"/>
        <v>115.58137176008245</v>
      </c>
    </row>
    <row r="35" spans="1:11" outlineLevel="1" collapsed="1" x14ac:dyDescent="0.25">
      <c r="A35" s="5" t="s">
        <v>314</v>
      </c>
      <c r="B35" s="6">
        <v>1</v>
      </c>
      <c r="C35" s="7">
        <v>98</v>
      </c>
      <c r="D35" s="7">
        <v>106</v>
      </c>
      <c r="E35" s="7">
        <f t="shared" si="1"/>
        <v>101.92153844992725</v>
      </c>
      <c r="F35" s="7">
        <v>81</v>
      </c>
      <c r="G35" s="7">
        <v>96</v>
      </c>
      <c r="H35" s="7">
        <f t="shared" si="2"/>
        <v>88.181630740194407</v>
      </c>
      <c r="I35" s="7">
        <f t="shared" si="3"/>
        <v>120.98765432098766</v>
      </c>
      <c r="J35" s="7">
        <f t="shared" si="4"/>
        <v>110.41666666666667</v>
      </c>
      <c r="K35" s="7">
        <f t="shared" si="5"/>
        <v>115.58137176008245</v>
      </c>
    </row>
    <row r="36" spans="1:11" outlineLevel="1" collapsed="1" x14ac:dyDescent="0.25">
      <c r="A36" s="5" t="s">
        <v>315</v>
      </c>
      <c r="B36" s="6">
        <v>1</v>
      </c>
      <c r="C36" s="7">
        <v>98</v>
      </c>
      <c r="D36" s="7">
        <v>106</v>
      </c>
      <c r="E36" s="7">
        <f t="shared" si="1"/>
        <v>101.92153844992725</v>
      </c>
      <c r="F36" s="7">
        <v>81</v>
      </c>
      <c r="G36" s="7">
        <v>96</v>
      </c>
      <c r="H36" s="7">
        <f t="shared" si="2"/>
        <v>88.181630740194407</v>
      </c>
      <c r="I36" s="7">
        <f t="shared" si="3"/>
        <v>120.98765432098766</v>
      </c>
      <c r="J36" s="7">
        <f t="shared" si="4"/>
        <v>110.41666666666667</v>
      </c>
      <c r="K36" s="7">
        <f t="shared" si="5"/>
        <v>115.58137176008245</v>
      </c>
    </row>
    <row r="37" spans="1:11" outlineLevel="1" collapsed="1" x14ac:dyDescent="0.25">
      <c r="A37" s="5" t="s">
        <v>316</v>
      </c>
      <c r="B37" s="6">
        <v>1</v>
      </c>
      <c r="C37" s="7">
        <v>98</v>
      </c>
      <c r="D37" s="7">
        <v>106</v>
      </c>
      <c r="E37" s="7">
        <f t="shared" si="1"/>
        <v>101.92153844992725</v>
      </c>
      <c r="F37" s="7">
        <v>81</v>
      </c>
      <c r="G37" s="7">
        <v>96</v>
      </c>
      <c r="H37" s="7">
        <f t="shared" si="2"/>
        <v>88.181630740194407</v>
      </c>
      <c r="I37" s="7">
        <f t="shared" si="3"/>
        <v>120.98765432098766</v>
      </c>
      <c r="J37" s="7">
        <f t="shared" si="4"/>
        <v>110.41666666666667</v>
      </c>
      <c r="K37" s="7">
        <f t="shared" si="5"/>
        <v>115.58137176008245</v>
      </c>
    </row>
    <row r="38" spans="1:11" outlineLevel="1" collapsed="1" x14ac:dyDescent="0.25">
      <c r="A38" s="5" t="s">
        <v>317</v>
      </c>
      <c r="B38" s="6">
        <v>1</v>
      </c>
      <c r="C38" s="7">
        <v>98</v>
      </c>
      <c r="D38" s="7">
        <v>106</v>
      </c>
      <c r="E38" s="7">
        <f t="shared" si="1"/>
        <v>101.92153844992725</v>
      </c>
      <c r="F38" s="7">
        <v>81</v>
      </c>
      <c r="G38" s="7">
        <v>96</v>
      </c>
      <c r="H38" s="7">
        <f t="shared" si="2"/>
        <v>88.181630740194407</v>
      </c>
      <c r="I38" s="7">
        <f t="shared" si="3"/>
        <v>120.98765432098766</v>
      </c>
      <c r="J38" s="7">
        <f t="shared" si="4"/>
        <v>110.41666666666667</v>
      </c>
      <c r="K38" s="7">
        <f t="shared" si="5"/>
        <v>115.58137176008245</v>
      </c>
    </row>
    <row r="39" spans="1:11" outlineLevel="1" collapsed="1" x14ac:dyDescent="0.25">
      <c r="A39" s="5" t="s">
        <v>318</v>
      </c>
      <c r="B39" s="6">
        <v>1</v>
      </c>
      <c r="C39" s="7">
        <v>98</v>
      </c>
      <c r="D39" s="7">
        <v>106</v>
      </c>
      <c r="E39" s="7">
        <f t="shared" si="1"/>
        <v>101.92153844992725</v>
      </c>
      <c r="F39" s="7">
        <v>81</v>
      </c>
      <c r="G39" s="7">
        <v>96</v>
      </c>
      <c r="H39" s="7">
        <f t="shared" si="2"/>
        <v>88.181630740194407</v>
      </c>
      <c r="I39" s="7">
        <f t="shared" si="3"/>
        <v>120.98765432098766</v>
      </c>
      <c r="J39" s="7">
        <f t="shared" si="4"/>
        <v>110.41666666666667</v>
      </c>
      <c r="K39" s="7">
        <f t="shared" si="5"/>
        <v>115.58137176008245</v>
      </c>
    </row>
    <row r="40" spans="1:11" x14ac:dyDescent="0.25">
      <c r="A40" s="2" t="s">
        <v>15</v>
      </c>
      <c r="B40" s="3"/>
      <c r="C40" s="4"/>
      <c r="D40" s="4"/>
      <c r="E40" s="4"/>
      <c r="F40" s="4"/>
      <c r="G40" s="4"/>
      <c r="H40" s="4"/>
      <c r="I40" s="4"/>
      <c r="J40" s="4"/>
      <c r="K40" s="4"/>
    </row>
    <row r="41" spans="1:11" outlineLevel="1" collapsed="1" x14ac:dyDescent="0.25">
      <c r="A41" s="5" t="s">
        <v>287</v>
      </c>
      <c r="B41" s="6">
        <v>2</v>
      </c>
      <c r="C41" s="8"/>
      <c r="D41" s="8"/>
      <c r="E41" s="8"/>
      <c r="F41" s="8"/>
      <c r="G41" s="8"/>
      <c r="H41" s="8"/>
      <c r="I41" s="7"/>
      <c r="J41" s="7"/>
      <c r="K41" s="7"/>
    </row>
    <row r="42" spans="1:11" outlineLevel="1" collapsed="1" x14ac:dyDescent="0.25">
      <c r="A42" s="5" t="s">
        <v>288</v>
      </c>
      <c r="B42" s="6">
        <v>2</v>
      </c>
      <c r="C42" s="8"/>
      <c r="D42" s="8"/>
      <c r="E42" s="8"/>
      <c r="F42" s="8"/>
      <c r="G42" s="8"/>
      <c r="H42" s="8"/>
      <c r="I42" s="7"/>
      <c r="J42" s="7"/>
      <c r="K42" s="7"/>
    </row>
    <row r="43" spans="1:11" outlineLevel="1" collapsed="1" x14ac:dyDescent="0.25">
      <c r="A43" s="5" t="s">
        <v>289</v>
      </c>
      <c r="B43" s="6">
        <v>2</v>
      </c>
      <c r="C43" s="8"/>
      <c r="D43" s="8"/>
      <c r="E43" s="8"/>
      <c r="F43" s="8"/>
      <c r="G43" s="8"/>
      <c r="H43" s="8"/>
      <c r="I43" s="7"/>
      <c r="J43" s="7"/>
      <c r="K43" s="7"/>
    </row>
    <row r="44" spans="1:11" outlineLevel="1" collapsed="1" x14ac:dyDescent="0.25">
      <c r="A44" s="5" t="s">
        <v>290</v>
      </c>
      <c r="B44" s="6">
        <v>2</v>
      </c>
      <c r="C44" s="8"/>
      <c r="D44" s="8"/>
      <c r="E44" s="8"/>
      <c r="F44" s="8"/>
      <c r="G44" s="8"/>
      <c r="H44" s="8"/>
      <c r="I44" s="7"/>
      <c r="J44" s="7"/>
      <c r="K44" s="7"/>
    </row>
    <row r="45" spans="1:11" outlineLevel="1" collapsed="1" x14ac:dyDescent="0.25">
      <c r="A45" s="5" t="s">
        <v>291</v>
      </c>
      <c r="B45" s="6">
        <v>2</v>
      </c>
      <c r="C45" s="8"/>
      <c r="D45" s="8"/>
      <c r="E45" s="8"/>
      <c r="F45" s="8"/>
      <c r="G45" s="8"/>
      <c r="H45" s="8"/>
      <c r="I45" s="7"/>
      <c r="J45" s="7"/>
      <c r="K45" s="7"/>
    </row>
    <row r="46" spans="1:11" outlineLevel="1" collapsed="1" x14ac:dyDescent="0.25">
      <c r="A46" s="5" t="s">
        <v>292</v>
      </c>
      <c r="B46" s="6">
        <v>2</v>
      </c>
      <c r="C46" s="8"/>
      <c r="D46" s="8"/>
      <c r="E46" s="8"/>
      <c r="F46" s="8"/>
      <c r="G46" s="8"/>
      <c r="H46" s="8"/>
      <c r="I46" s="7"/>
      <c r="J46" s="7"/>
      <c r="K46" s="7"/>
    </row>
    <row r="47" spans="1:11" outlineLevel="1" collapsed="1" x14ac:dyDescent="0.25">
      <c r="A47" s="5" t="s">
        <v>293</v>
      </c>
      <c r="B47" s="6">
        <v>2</v>
      </c>
      <c r="C47" s="8"/>
      <c r="D47" s="8"/>
      <c r="E47" s="8"/>
      <c r="F47" s="8"/>
      <c r="G47" s="8"/>
      <c r="H47" s="8"/>
      <c r="I47" s="7"/>
      <c r="J47" s="7"/>
      <c r="K47" s="7"/>
    </row>
    <row r="48" spans="1:11" outlineLevel="1" collapsed="1" x14ac:dyDescent="0.25">
      <c r="A48" s="5" t="s">
        <v>294</v>
      </c>
      <c r="B48" s="6">
        <v>2</v>
      </c>
      <c r="C48" s="8"/>
      <c r="D48" s="8"/>
      <c r="E48" s="8"/>
      <c r="F48" s="8"/>
      <c r="G48" s="8"/>
      <c r="H48" s="8"/>
      <c r="I48" s="7"/>
      <c r="J48" s="7"/>
      <c r="K48" s="7"/>
    </row>
    <row r="49" spans="1:11" outlineLevel="1" collapsed="1" x14ac:dyDescent="0.25">
      <c r="A49" s="5" t="s">
        <v>295</v>
      </c>
      <c r="B49" s="6">
        <v>2</v>
      </c>
      <c r="C49" s="8"/>
      <c r="D49" s="8"/>
      <c r="E49" s="8"/>
      <c r="F49" s="8"/>
      <c r="G49" s="8"/>
      <c r="H49" s="8"/>
      <c r="I49" s="7"/>
      <c r="J49" s="7"/>
      <c r="K49" s="7"/>
    </row>
    <row r="50" spans="1:11" outlineLevel="1" collapsed="1" x14ac:dyDescent="0.25">
      <c r="A50" s="5" t="s">
        <v>296</v>
      </c>
      <c r="B50" s="6">
        <v>2</v>
      </c>
      <c r="C50" s="8"/>
      <c r="D50" s="8"/>
      <c r="E50" s="8"/>
      <c r="F50" s="8"/>
      <c r="G50" s="8"/>
      <c r="H50" s="8"/>
      <c r="I50" s="7"/>
      <c r="J50" s="7"/>
      <c r="K50" s="7"/>
    </row>
    <row r="51" spans="1:11" outlineLevel="1" collapsed="1" x14ac:dyDescent="0.25">
      <c r="A51" s="5" t="s">
        <v>270</v>
      </c>
      <c r="B51" s="6">
        <v>2</v>
      </c>
      <c r="C51" s="8"/>
      <c r="D51" s="8"/>
      <c r="E51" s="8"/>
      <c r="F51" s="8"/>
      <c r="G51" s="8"/>
      <c r="H51" s="8"/>
      <c r="I51" s="7"/>
      <c r="J51" s="7"/>
      <c r="K51" s="7"/>
    </row>
    <row r="52" spans="1:11" outlineLevel="1" collapsed="1" x14ac:dyDescent="0.25">
      <c r="A52" s="5" t="s">
        <v>297</v>
      </c>
      <c r="B52" s="6">
        <v>2</v>
      </c>
      <c r="C52" s="8"/>
      <c r="D52" s="8"/>
      <c r="E52" s="8"/>
      <c r="F52" s="8"/>
      <c r="G52" s="8"/>
      <c r="H52" s="8"/>
      <c r="I52" s="7"/>
      <c r="J52" s="7"/>
      <c r="K52" s="7"/>
    </row>
    <row r="53" spans="1:11" outlineLevel="1" collapsed="1" x14ac:dyDescent="0.25">
      <c r="A53" s="5" t="s">
        <v>298</v>
      </c>
      <c r="B53" s="6">
        <v>2</v>
      </c>
      <c r="C53" s="8"/>
      <c r="D53" s="8"/>
      <c r="E53" s="8"/>
      <c r="F53" s="8"/>
      <c r="G53" s="8"/>
      <c r="H53" s="8"/>
      <c r="I53" s="7"/>
      <c r="J53" s="7"/>
      <c r="K53" s="7"/>
    </row>
    <row r="54" spans="1:11" outlineLevel="1" collapsed="1" x14ac:dyDescent="0.25">
      <c r="A54" s="5" t="s">
        <v>299</v>
      </c>
      <c r="B54" s="6">
        <v>2</v>
      </c>
      <c r="C54" s="8"/>
      <c r="D54" s="8"/>
      <c r="E54" s="8"/>
      <c r="F54" s="8"/>
      <c r="G54" s="8"/>
      <c r="H54" s="8"/>
      <c r="I54" s="7"/>
      <c r="J54" s="7"/>
      <c r="K54" s="7"/>
    </row>
    <row r="55" spans="1:11" outlineLevel="1" collapsed="1" x14ac:dyDescent="0.25">
      <c r="A55" s="5" t="s">
        <v>300</v>
      </c>
      <c r="B55" s="6">
        <v>2</v>
      </c>
      <c r="C55" s="8"/>
      <c r="D55" s="8"/>
      <c r="E55" s="8"/>
      <c r="F55" s="8"/>
      <c r="G55" s="8"/>
      <c r="H55" s="8"/>
      <c r="I55" s="7"/>
      <c r="J55" s="7"/>
      <c r="K55" s="7"/>
    </row>
    <row r="56" spans="1:11" outlineLevel="1" collapsed="1" x14ac:dyDescent="0.25">
      <c r="A56" s="5" t="s">
        <v>301</v>
      </c>
      <c r="B56" s="6">
        <v>2</v>
      </c>
      <c r="C56" s="8"/>
      <c r="D56" s="8"/>
      <c r="E56" s="8"/>
      <c r="F56" s="8"/>
      <c r="G56" s="8"/>
      <c r="H56" s="8"/>
      <c r="I56" s="7"/>
      <c r="J56" s="7"/>
      <c r="K56" s="7"/>
    </row>
    <row r="57" spans="1:11" outlineLevel="1" collapsed="1" x14ac:dyDescent="0.25">
      <c r="A57" s="5" t="s">
        <v>302</v>
      </c>
      <c r="B57" s="6">
        <v>2</v>
      </c>
      <c r="C57" s="8"/>
      <c r="D57" s="8"/>
      <c r="E57" s="8"/>
      <c r="F57" s="8"/>
      <c r="G57" s="8"/>
      <c r="H57" s="8"/>
      <c r="I57" s="7"/>
      <c r="J57" s="7"/>
      <c r="K57" s="7"/>
    </row>
    <row r="58" spans="1:11" outlineLevel="1" collapsed="1" x14ac:dyDescent="0.25">
      <c r="A58" s="5" t="s">
        <v>303</v>
      </c>
      <c r="B58" s="6">
        <v>2</v>
      </c>
      <c r="C58" s="8"/>
      <c r="D58" s="8"/>
      <c r="E58" s="8"/>
      <c r="F58" s="8"/>
      <c r="G58" s="8"/>
      <c r="H58" s="8"/>
      <c r="I58" s="7"/>
      <c r="J58" s="7"/>
      <c r="K58" s="7"/>
    </row>
    <row r="59" spans="1:11" outlineLevel="1" collapsed="1" x14ac:dyDescent="0.25">
      <c r="A59" s="5" t="s">
        <v>304</v>
      </c>
      <c r="B59" s="6">
        <v>2</v>
      </c>
      <c r="C59" s="8"/>
      <c r="D59" s="8"/>
      <c r="E59" s="8"/>
      <c r="F59" s="8"/>
      <c r="G59" s="8"/>
      <c r="H59" s="8"/>
      <c r="I59" s="7"/>
      <c r="J59" s="7"/>
      <c r="K59" s="7"/>
    </row>
    <row r="60" spans="1:11" outlineLevel="1" collapsed="1" x14ac:dyDescent="0.25">
      <c r="A60" s="5" t="s">
        <v>305</v>
      </c>
      <c r="B60" s="6">
        <v>2</v>
      </c>
      <c r="C60" s="8"/>
      <c r="D60" s="8"/>
      <c r="E60" s="8"/>
      <c r="F60" s="8"/>
      <c r="G60" s="8"/>
      <c r="H60" s="8"/>
      <c r="I60" s="7"/>
      <c r="J60" s="7"/>
      <c r="K60" s="7"/>
    </row>
    <row r="61" spans="1:11" outlineLevel="1" collapsed="1" x14ac:dyDescent="0.25">
      <c r="A61" s="5" t="s">
        <v>303</v>
      </c>
      <c r="B61" s="6">
        <v>2</v>
      </c>
      <c r="C61" s="8"/>
      <c r="D61" s="8"/>
      <c r="E61" s="8"/>
      <c r="F61" s="8"/>
      <c r="G61" s="8"/>
      <c r="H61" s="8"/>
      <c r="I61" s="7"/>
      <c r="J61" s="7"/>
      <c r="K61" s="7"/>
    </row>
    <row r="62" spans="1:11" outlineLevel="1" collapsed="1" x14ac:dyDescent="0.25">
      <c r="A62" s="5" t="s">
        <v>306</v>
      </c>
      <c r="B62" s="6">
        <v>2</v>
      </c>
      <c r="C62" s="8"/>
      <c r="D62" s="8"/>
      <c r="E62" s="8"/>
      <c r="F62" s="8"/>
      <c r="G62" s="8"/>
      <c r="H62" s="8"/>
      <c r="I62" s="7"/>
      <c r="J62" s="7"/>
      <c r="K62" s="7"/>
    </row>
    <row r="63" spans="1:11" outlineLevel="1" collapsed="1" x14ac:dyDescent="0.25">
      <c r="A63" s="5" t="s">
        <v>307</v>
      </c>
      <c r="B63" s="6">
        <v>2</v>
      </c>
      <c r="C63" s="8"/>
      <c r="D63" s="8"/>
      <c r="E63" s="8"/>
      <c r="F63" s="8"/>
      <c r="G63" s="8"/>
      <c r="H63" s="8"/>
      <c r="I63" s="7"/>
      <c r="J63" s="7"/>
      <c r="K63" s="7"/>
    </row>
    <row r="64" spans="1:11" outlineLevel="1" collapsed="1" x14ac:dyDescent="0.25">
      <c r="A64" s="5" t="s">
        <v>308</v>
      </c>
      <c r="B64" s="6">
        <v>2</v>
      </c>
      <c r="C64" s="8"/>
      <c r="D64" s="8"/>
      <c r="E64" s="8"/>
      <c r="F64" s="8"/>
      <c r="G64" s="8"/>
      <c r="H64" s="8"/>
      <c r="I64" s="7"/>
      <c r="J64" s="7"/>
      <c r="K64" s="7"/>
    </row>
    <row r="65" spans="1:11" outlineLevel="1" collapsed="1" x14ac:dyDescent="0.25">
      <c r="A65" s="5" t="s">
        <v>309</v>
      </c>
      <c r="B65" s="6">
        <v>2</v>
      </c>
      <c r="C65" s="8"/>
      <c r="D65" s="8"/>
      <c r="E65" s="8"/>
      <c r="F65" s="8"/>
      <c r="G65" s="8"/>
      <c r="H65" s="8"/>
      <c r="I65" s="7"/>
      <c r="J65" s="7"/>
      <c r="K65" s="7"/>
    </row>
    <row r="66" spans="1:11" outlineLevel="1" collapsed="1" x14ac:dyDescent="0.25">
      <c r="A66" s="5" t="s">
        <v>129</v>
      </c>
      <c r="B66" s="6">
        <v>2</v>
      </c>
      <c r="C66" s="8"/>
      <c r="D66" s="8"/>
      <c r="E66" s="8"/>
      <c r="F66" s="8"/>
      <c r="G66" s="8"/>
      <c r="H66" s="8"/>
      <c r="I66" s="7"/>
      <c r="J66" s="7"/>
      <c r="K66" s="7"/>
    </row>
    <row r="67" spans="1:11" outlineLevel="1" collapsed="1" x14ac:dyDescent="0.25">
      <c r="A67" s="5" t="s">
        <v>310</v>
      </c>
      <c r="B67" s="6">
        <v>2</v>
      </c>
      <c r="C67" s="8"/>
      <c r="D67" s="8"/>
      <c r="E67" s="8"/>
      <c r="F67" s="8"/>
      <c r="G67" s="8"/>
      <c r="H67" s="8"/>
      <c r="I67" s="7"/>
      <c r="J67" s="7"/>
      <c r="K67" s="7"/>
    </row>
    <row r="68" spans="1:11" outlineLevel="1" collapsed="1" x14ac:dyDescent="0.25">
      <c r="A68" s="5" t="s">
        <v>311</v>
      </c>
      <c r="B68" s="6">
        <v>2</v>
      </c>
      <c r="C68" s="8"/>
      <c r="D68" s="8"/>
      <c r="E68" s="8"/>
      <c r="F68" s="8"/>
      <c r="G68" s="8"/>
      <c r="H68" s="8"/>
      <c r="I68" s="7"/>
      <c r="J68" s="7"/>
      <c r="K68" s="7"/>
    </row>
    <row r="69" spans="1:11" outlineLevel="1" collapsed="1" x14ac:dyDescent="0.25">
      <c r="A69" s="5" t="s">
        <v>37</v>
      </c>
      <c r="B69" s="6">
        <v>2</v>
      </c>
      <c r="C69" s="8"/>
      <c r="D69" s="8"/>
      <c r="E69" s="8"/>
      <c r="F69" s="8"/>
      <c r="G69" s="8"/>
      <c r="H69" s="8"/>
      <c r="I69" s="7"/>
      <c r="J69" s="7"/>
      <c r="K69" s="7"/>
    </row>
    <row r="70" spans="1:11" outlineLevel="1" collapsed="1" x14ac:dyDescent="0.25">
      <c r="A70" s="5" t="s">
        <v>312</v>
      </c>
      <c r="B70" s="6">
        <v>2</v>
      </c>
      <c r="C70" s="8"/>
      <c r="D70" s="8"/>
      <c r="E70" s="8"/>
      <c r="F70" s="8"/>
      <c r="G70" s="8"/>
      <c r="H70" s="8"/>
      <c r="I70" s="7"/>
      <c r="J70" s="7"/>
      <c r="K70" s="7"/>
    </row>
    <row r="71" spans="1:11" outlineLevel="1" collapsed="1" x14ac:dyDescent="0.25">
      <c r="A71" s="5" t="s">
        <v>313</v>
      </c>
      <c r="B71" s="6">
        <v>2</v>
      </c>
      <c r="C71" s="8"/>
      <c r="D71" s="8"/>
      <c r="E71" s="8"/>
      <c r="F71" s="8"/>
      <c r="G71" s="8"/>
      <c r="H71" s="8"/>
      <c r="I71" s="7"/>
      <c r="J71" s="7"/>
      <c r="K71" s="7"/>
    </row>
    <row r="72" spans="1:11" outlineLevel="1" collapsed="1" x14ac:dyDescent="0.25">
      <c r="A72" s="5" t="s">
        <v>314</v>
      </c>
      <c r="B72" s="6">
        <v>2</v>
      </c>
      <c r="C72" s="8"/>
      <c r="D72" s="8"/>
      <c r="E72" s="8"/>
      <c r="F72" s="8"/>
      <c r="G72" s="8"/>
      <c r="H72" s="8"/>
      <c r="I72" s="7"/>
      <c r="J72" s="7"/>
      <c r="K72" s="7"/>
    </row>
    <row r="73" spans="1:11" outlineLevel="1" collapsed="1" x14ac:dyDescent="0.25">
      <c r="A73" s="5" t="s">
        <v>315</v>
      </c>
      <c r="B73" s="6">
        <v>2</v>
      </c>
      <c r="C73" s="8"/>
      <c r="D73" s="8"/>
      <c r="E73" s="8"/>
      <c r="F73" s="8"/>
      <c r="G73" s="8"/>
      <c r="H73" s="8"/>
      <c r="I73" s="7"/>
      <c r="J73" s="7"/>
      <c r="K73" s="7"/>
    </row>
    <row r="74" spans="1:11" outlineLevel="1" collapsed="1" x14ac:dyDescent="0.25">
      <c r="A74" s="5" t="s">
        <v>316</v>
      </c>
      <c r="B74" s="6">
        <v>2</v>
      </c>
      <c r="C74" s="8"/>
      <c r="D74" s="8"/>
      <c r="E74" s="8"/>
      <c r="F74" s="8"/>
      <c r="G74" s="8"/>
      <c r="H74" s="8"/>
      <c r="I74" s="7"/>
      <c r="J74" s="7"/>
      <c r="K74" s="7"/>
    </row>
    <row r="75" spans="1:11" outlineLevel="1" collapsed="1" x14ac:dyDescent="0.25">
      <c r="A75" s="5" t="s">
        <v>317</v>
      </c>
      <c r="B75" s="6">
        <v>2</v>
      </c>
      <c r="C75" s="8"/>
      <c r="D75" s="8"/>
      <c r="E75" s="8"/>
      <c r="F75" s="8"/>
      <c r="G75" s="8"/>
      <c r="H75" s="8"/>
      <c r="I75" s="7"/>
      <c r="J75" s="7"/>
      <c r="K75" s="7"/>
    </row>
    <row r="76" spans="1:11" outlineLevel="1" collapsed="1" x14ac:dyDescent="0.25">
      <c r="A76" s="5" t="s">
        <v>318</v>
      </c>
      <c r="B76" s="6">
        <v>2</v>
      </c>
      <c r="C76" s="8"/>
      <c r="D76" s="8"/>
      <c r="E76" s="8"/>
      <c r="F76" s="8"/>
      <c r="G76" s="8"/>
      <c r="H76" s="8"/>
      <c r="I76" s="7"/>
      <c r="J76" s="7"/>
      <c r="K76" s="7"/>
    </row>
    <row r="78" spans="1:11" x14ac:dyDescent="0.25">
      <c r="A78" s="23" t="s">
        <v>143</v>
      </c>
      <c r="C78" s="24">
        <f>SUM(C4:C39)/36</f>
        <v>97.888888888888886</v>
      </c>
      <c r="D78" s="24">
        <f t="shared" ref="D78:H78" si="6">SUM(D4:D39)/36</f>
        <v>105.66666666666667</v>
      </c>
      <c r="E78" s="24">
        <f t="shared" si="6"/>
        <v>101.70224593922133</v>
      </c>
      <c r="F78" s="24">
        <f t="shared" si="6"/>
        <v>80.972222222222229</v>
      </c>
      <c r="G78" s="24">
        <f t="shared" si="6"/>
        <v>96</v>
      </c>
      <c r="H78" s="24">
        <f t="shared" si="6"/>
        <v>88.166463475211998</v>
      </c>
      <c r="I78" s="94">
        <f t="shared" ref="I78" si="7">C78/F78*100</f>
        <v>120.89193825042881</v>
      </c>
      <c r="J78" s="94">
        <f t="shared" ref="J78" si="8">D78/G78*100</f>
        <v>110.06944444444444</v>
      </c>
      <c r="K78" s="94">
        <f t="shared" ref="K78" si="9">E78/H78*100</f>
        <v>115.35252966998604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K34"/>
  <sheetViews>
    <sheetView workbookViewId="0">
      <pane ySplit="2" topLeftCell="A15" activePane="bottomLeft" state="frozen"/>
      <selection pane="bottomLeft" activeCell="F34" sqref="F34"/>
    </sheetView>
  </sheetViews>
  <sheetFormatPr defaultRowHeight="15" outlineLevelRow="1" x14ac:dyDescent="0.25"/>
  <cols>
    <col min="1" max="1" width="28.5703125" style="78" customWidth="1"/>
    <col min="2" max="2" width="7.140625" style="78" customWidth="1"/>
    <col min="3" max="10" width="14.28515625" style="78" customWidth="1"/>
    <col min="11" max="11" width="14.140625" style="78" customWidth="1"/>
    <col min="12" max="16384" width="9.140625" style="78"/>
  </cols>
  <sheetData>
    <row r="1" spans="1:11" x14ac:dyDescent="0.25">
      <c r="A1" s="109" t="s">
        <v>0</v>
      </c>
      <c r="B1" s="109" t="s">
        <v>1</v>
      </c>
      <c r="C1" s="109" t="s">
        <v>645</v>
      </c>
      <c r="D1" s="109"/>
      <c r="E1" s="109"/>
      <c r="F1" s="109" t="s">
        <v>635</v>
      </c>
      <c r="G1" s="109"/>
      <c r="H1" s="109"/>
      <c r="I1" s="109" t="s">
        <v>3</v>
      </c>
      <c r="J1" s="109"/>
      <c r="K1" s="109"/>
    </row>
    <row r="2" spans="1:11" x14ac:dyDescent="0.25">
      <c r="A2" s="109"/>
      <c r="B2" s="109"/>
      <c r="C2" s="79" t="s">
        <v>4</v>
      </c>
      <c r="D2" s="79" t="s">
        <v>5</v>
      </c>
      <c r="E2" s="79" t="s">
        <v>6</v>
      </c>
      <c r="F2" s="79" t="s">
        <v>4</v>
      </c>
      <c r="G2" s="79" t="s">
        <v>5</v>
      </c>
      <c r="H2" s="79" t="s">
        <v>6</v>
      </c>
      <c r="I2" s="79" t="s">
        <v>4</v>
      </c>
      <c r="J2" s="79" t="s">
        <v>5</v>
      </c>
      <c r="K2" s="79" t="s">
        <v>6</v>
      </c>
    </row>
    <row r="3" spans="1:11" x14ac:dyDescent="0.25">
      <c r="A3" s="36" t="s">
        <v>7</v>
      </c>
      <c r="B3" s="52"/>
      <c r="C3" s="53"/>
      <c r="D3" s="53"/>
      <c r="E3" s="53"/>
      <c r="F3" s="53"/>
      <c r="G3" s="53"/>
      <c r="H3" s="53"/>
      <c r="I3" s="53"/>
      <c r="J3" s="53"/>
      <c r="K3" s="53"/>
    </row>
    <row r="4" spans="1:11" outlineLevel="1" collapsed="1" x14ac:dyDescent="0.25">
      <c r="A4" s="39" t="s">
        <v>533</v>
      </c>
      <c r="B4" s="40">
        <v>1</v>
      </c>
      <c r="C4" s="42">
        <v>76.7</v>
      </c>
      <c r="D4" s="42">
        <v>153.30000000000001</v>
      </c>
      <c r="E4" s="7">
        <f>GEOMEAN(C4:D4)</f>
        <v>108.43481913112595</v>
      </c>
      <c r="F4" s="42">
        <v>76.7</v>
      </c>
      <c r="G4" s="42">
        <v>101</v>
      </c>
      <c r="H4" s="7">
        <f>GEOMEAN(F4:G4)</f>
        <v>88.015339572145038</v>
      </c>
      <c r="I4" s="42">
        <f>C4/F4*100</f>
        <v>100</v>
      </c>
      <c r="J4" s="42">
        <f t="shared" ref="J4:K4" si="0">D4/G4*100</f>
        <v>151.78217821782178</v>
      </c>
      <c r="K4" s="42">
        <f t="shared" si="0"/>
        <v>123.19990999096622</v>
      </c>
    </row>
    <row r="5" spans="1:11" outlineLevel="1" collapsed="1" x14ac:dyDescent="0.25">
      <c r="A5" s="39" t="s">
        <v>534</v>
      </c>
      <c r="B5" s="40">
        <v>1</v>
      </c>
      <c r="C5" s="42">
        <v>107.7</v>
      </c>
      <c r="D5" s="42">
        <v>123.08</v>
      </c>
      <c r="E5" s="7">
        <f t="shared" ref="E5:E16" si="1">GEOMEAN(C5:D5)</f>
        <v>115.13347037243341</v>
      </c>
      <c r="F5" s="42">
        <v>87</v>
      </c>
      <c r="G5" s="42">
        <v>96</v>
      </c>
      <c r="H5" s="7">
        <f t="shared" ref="H5:H16" si="2">GEOMEAN(F5:G5)</f>
        <v>91.389277270366904</v>
      </c>
      <c r="I5" s="42">
        <f t="shared" ref="I5:I16" si="3">C5/F5*100</f>
        <v>123.79310344827587</v>
      </c>
      <c r="J5" s="42">
        <f t="shared" ref="J5:J16" si="4">D5/G5*100</f>
        <v>128.20833333333331</v>
      </c>
      <c r="K5" s="42">
        <f t="shared" ref="K5:K16" si="5">E5/H5*100</f>
        <v>125.98137747803986</v>
      </c>
    </row>
    <row r="6" spans="1:11" outlineLevel="1" collapsed="1" x14ac:dyDescent="0.25">
      <c r="A6" s="39" t="s">
        <v>535</v>
      </c>
      <c r="B6" s="40">
        <v>1</v>
      </c>
      <c r="C6" s="42"/>
      <c r="D6" s="42"/>
      <c r="E6" s="7"/>
      <c r="F6" s="42"/>
      <c r="G6" s="42"/>
      <c r="H6" s="7"/>
      <c r="I6" s="42"/>
      <c r="J6" s="42"/>
      <c r="K6" s="42"/>
    </row>
    <row r="7" spans="1:11" outlineLevel="1" collapsed="1" x14ac:dyDescent="0.25">
      <c r="A7" s="39" t="s">
        <v>536</v>
      </c>
      <c r="B7" s="40">
        <v>1</v>
      </c>
      <c r="C7" s="42">
        <v>85.71</v>
      </c>
      <c r="D7" s="42">
        <v>113.85</v>
      </c>
      <c r="E7" s="7">
        <f t="shared" si="1"/>
        <v>98.783012203516037</v>
      </c>
      <c r="F7" s="42">
        <v>83</v>
      </c>
      <c r="G7" s="42">
        <v>98</v>
      </c>
      <c r="H7" s="7">
        <f t="shared" si="2"/>
        <v>90.188691087075881</v>
      </c>
      <c r="I7" s="42">
        <f t="shared" si="3"/>
        <v>103.26506024096385</v>
      </c>
      <c r="J7" s="42">
        <f t="shared" si="4"/>
        <v>116.17346938775511</v>
      </c>
      <c r="K7" s="42">
        <f t="shared" si="5"/>
        <v>109.5292669323058</v>
      </c>
    </row>
    <row r="8" spans="1:11" outlineLevel="1" collapsed="1" x14ac:dyDescent="0.25">
      <c r="A8" s="39" t="s">
        <v>537</v>
      </c>
      <c r="B8" s="40">
        <v>1</v>
      </c>
      <c r="C8" s="42"/>
      <c r="D8" s="42"/>
      <c r="E8" s="7"/>
      <c r="F8" s="42"/>
      <c r="G8" s="42"/>
      <c r="H8" s="7"/>
      <c r="I8" s="42"/>
      <c r="J8" s="42"/>
      <c r="K8" s="42"/>
    </row>
    <row r="9" spans="1:11" outlineLevel="1" collapsed="1" x14ac:dyDescent="0.25">
      <c r="A9" s="39" t="s">
        <v>538</v>
      </c>
      <c r="B9" s="40">
        <v>1</v>
      </c>
      <c r="C9" s="42">
        <v>70</v>
      </c>
      <c r="D9" s="42">
        <v>80</v>
      </c>
      <c r="E9" s="7">
        <f t="shared" si="1"/>
        <v>74.833147735478832</v>
      </c>
      <c r="F9" s="42">
        <v>73</v>
      </c>
      <c r="G9" s="42">
        <v>75.8</v>
      </c>
      <c r="H9" s="7">
        <f t="shared" si="2"/>
        <v>74.386826790769874</v>
      </c>
      <c r="I9" s="42">
        <f t="shared" si="3"/>
        <v>95.890410958904098</v>
      </c>
      <c r="J9" s="42">
        <f t="shared" si="4"/>
        <v>105.54089709762533</v>
      </c>
      <c r="K9" s="42">
        <f t="shared" si="5"/>
        <v>100.59999997844287</v>
      </c>
    </row>
    <row r="10" spans="1:11" outlineLevel="1" collapsed="1" x14ac:dyDescent="0.25">
      <c r="A10" s="39" t="s">
        <v>367</v>
      </c>
      <c r="B10" s="40">
        <v>1</v>
      </c>
      <c r="C10" s="42"/>
      <c r="D10" s="42"/>
      <c r="E10" s="7"/>
      <c r="F10" s="42"/>
      <c r="G10" s="42"/>
      <c r="H10" s="7"/>
      <c r="I10" s="42"/>
      <c r="J10" s="42"/>
      <c r="K10" s="42"/>
    </row>
    <row r="11" spans="1:11" outlineLevel="1" collapsed="1" x14ac:dyDescent="0.25">
      <c r="A11" s="39" t="s">
        <v>456</v>
      </c>
      <c r="B11" s="40">
        <v>1</v>
      </c>
      <c r="C11" s="42"/>
      <c r="D11" s="42"/>
      <c r="E11" s="7"/>
      <c r="F11" s="42"/>
      <c r="G11" s="42"/>
      <c r="H11" s="7"/>
      <c r="I11" s="42"/>
      <c r="J11" s="42"/>
      <c r="K11" s="42"/>
    </row>
    <row r="12" spans="1:11" outlineLevel="1" collapsed="1" x14ac:dyDescent="0.25">
      <c r="A12" s="39" t="s">
        <v>539</v>
      </c>
      <c r="B12" s="40">
        <v>1</v>
      </c>
      <c r="C12" s="42">
        <v>75</v>
      </c>
      <c r="D12" s="42">
        <v>92</v>
      </c>
      <c r="E12" s="7">
        <f t="shared" si="1"/>
        <v>83.066238629180745</v>
      </c>
      <c r="F12" s="42">
        <v>63.3</v>
      </c>
      <c r="G12" s="42">
        <v>64</v>
      </c>
      <c r="H12" s="7">
        <f t="shared" si="2"/>
        <v>63.649037698931473</v>
      </c>
      <c r="I12" s="42">
        <f t="shared" si="3"/>
        <v>118.48341232227489</v>
      </c>
      <c r="J12" s="42">
        <f t="shared" si="4"/>
        <v>143.75</v>
      </c>
      <c r="K12" s="42">
        <f t="shared" si="5"/>
        <v>130.50666849370961</v>
      </c>
    </row>
    <row r="13" spans="1:11" outlineLevel="1" collapsed="1" x14ac:dyDescent="0.25">
      <c r="A13" s="39" t="s">
        <v>540</v>
      </c>
      <c r="B13" s="40">
        <v>1</v>
      </c>
      <c r="C13" s="42">
        <v>92</v>
      </c>
      <c r="D13" s="42">
        <v>92</v>
      </c>
      <c r="E13" s="7">
        <f t="shared" si="1"/>
        <v>92</v>
      </c>
      <c r="F13" s="42">
        <v>76.5</v>
      </c>
      <c r="G13" s="42">
        <v>80</v>
      </c>
      <c r="H13" s="7">
        <f t="shared" si="2"/>
        <v>78.230428862431779</v>
      </c>
      <c r="I13" s="42">
        <f t="shared" si="3"/>
        <v>120.26143790849673</v>
      </c>
      <c r="J13" s="42">
        <f t="shared" si="4"/>
        <v>114.99999999999999</v>
      </c>
      <c r="K13" s="42">
        <f t="shared" si="5"/>
        <v>117.60129828993013</v>
      </c>
    </row>
    <row r="14" spans="1:11" outlineLevel="1" collapsed="1" x14ac:dyDescent="0.25">
      <c r="A14" s="39" t="s">
        <v>541</v>
      </c>
      <c r="B14" s="40">
        <v>1</v>
      </c>
      <c r="C14" s="42">
        <v>70</v>
      </c>
      <c r="D14" s="42">
        <v>70</v>
      </c>
      <c r="E14" s="7">
        <f t="shared" si="1"/>
        <v>70</v>
      </c>
      <c r="F14" s="42">
        <v>78</v>
      </c>
      <c r="G14" s="42">
        <v>81</v>
      </c>
      <c r="H14" s="7">
        <f t="shared" si="2"/>
        <v>79.485847796950623</v>
      </c>
      <c r="I14" s="42">
        <f t="shared" si="3"/>
        <v>89.743589743589752</v>
      </c>
      <c r="J14" s="42">
        <f t="shared" si="4"/>
        <v>86.419753086419746</v>
      </c>
      <c r="K14" s="42">
        <f t="shared" si="5"/>
        <v>88.065991544579674</v>
      </c>
    </row>
    <row r="15" spans="1:11" outlineLevel="1" collapsed="1" x14ac:dyDescent="0.25">
      <c r="A15" s="39" t="s">
        <v>542</v>
      </c>
      <c r="B15" s="40">
        <v>1</v>
      </c>
      <c r="C15" s="42">
        <v>45</v>
      </c>
      <c r="D15" s="42">
        <v>45</v>
      </c>
      <c r="E15" s="7">
        <f t="shared" si="1"/>
        <v>45</v>
      </c>
      <c r="F15" s="42">
        <v>45</v>
      </c>
      <c r="G15" s="42">
        <v>45</v>
      </c>
      <c r="H15" s="7">
        <f t="shared" si="2"/>
        <v>45</v>
      </c>
      <c r="I15" s="42">
        <f t="shared" si="3"/>
        <v>100</v>
      </c>
      <c r="J15" s="42">
        <f t="shared" si="4"/>
        <v>100</v>
      </c>
      <c r="K15" s="42">
        <f t="shared" si="5"/>
        <v>100</v>
      </c>
    </row>
    <row r="16" spans="1:11" outlineLevel="1" collapsed="1" x14ac:dyDescent="0.25">
      <c r="A16" s="39" t="s">
        <v>184</v>
      </c>
      <c r="B16" s="40">
        <v>1</v>
      </c>
      <c r="C16" s="42">
        <v>76.66</v>
      </c>
      <c r="D16" s="42">
        <v>92</v>
      </c>
      <c r="E16" s="7">
        <f t="shared" si="1"/>
        <v>83.980473921025236</v>
      </c>
      <c r="F16" s="42">
        <v>84</v>
      </c>
      <c r="G16" s="42">
        <v>86</v>
      </c>
      <c r="H16" s="7">
        <f t="shared" si="2"/>
        <v>84.994117443503114</v>
      </c>
      <c r="I16" s="42">
        <f t="shared" si="3"/>
        <v>91.261904761904759</v>
      </c>
      <c r="J16" s="42">
        <f t="shared" si="4"/>
        <v>106.9767441860465</v>
      </c>
      <c r="K16" s="42">
        <f t="shared" si="5"/>
        <v>98.807395672822111</v>
      </c>
    </row>
    <row r="17" spans="1:11" outlineLevel="1" collapsed="1" x14ac:dyDescent="0.25">
      <c r="A17" s="39" t="s">
        <v>543</v>
      </c>
      <c r="B17" s="40">
        <v>1</v>
      </c>
      <c r="C17" s="42"/>
      <c r="D17" s="42"/>
      <c r="E17" s="42"/>
      <c r="F17" s="42"/>
      <c r="G17" s="42"/>
      <c r="H17" s="42"/>
      <c r="I17" s="42"/>
      <c r="J17" s="42"/>
      <c r="K17" s="42"/>
    </row>
    <row r="18" spans="1:11" x14ac:dyDescent="0.25">
      <c r="A18" s="36" t="s">
        <v>15</v>
      </c>
      <c r="B18" s="52"/>
      <c r="C18" s="53"/>
      <c r="D18" s="53"/>
      <c r="E18" s="53"/>
      <c r="F18" s="53"/>
      <c r="G18" s="53"/>
      <c r="H18" s="53"/>
      <c r="I18" s="53"/>
      <c r="J18" s="53"/>
      <c r="K18" s="53"/>
    </row>
    <row r="19" spans="1:11" outlineLevel="1" collapsed="1" x14ac:dyDescent="0.25">
      <c r="A19" s="39" t="s">
        <v>533</v>
      </c>
      <c r="B19" s="40">
        <v>2</v>
      </c>
      <c r="C19" s="41"/>
      <c r="D19" s="41"/>
      <c r="E19" s="41"/>
      <c r="F19" s="41"/>
      <c r="G19" s="41"/>
      <c r="H19" s="41"/>
      <c r="I19" s="42"/>
      <c r="J19" s="42"/>
      <c r="K19" s="42"/>
    </row>
    <row r="20" spans="1:11" outlineLevel="1" collapsed="1" x14ac:dyDescent="0.25">
      <c r="A20" s="39" t="s">
        <v>534</v>
      </c>
      <c r="B20" s="40">
        <v>2</v>
      </c>
      <c r="C20" s="41"/>
      <c r="D20" s="41"/>
      <c r="E20" s="41"/>
      <c r="F20" s="41"/>
      <c r="G20" s="41"/>
      <c r="H20" s="41"/>
      <c r="I20" s="42"/>
      <c r="J20" s="42"/>
      <c r="K20" s="42"/>
    </row>
    <row r="21" spans="1:11" outlineLevel="1" collapsed="1" x14ac:dyDescent="0.25">
      <c r="A21" s="39" t="s">
        <v>535</v>
      </c>
      <c r="B21" s="40">
        <v>2</v>
      </c>
      <c r="C21" s="41"/>
      <c r="D21" s="41"/>
      <c r="E21" s="41"/>
      <c r="F21" s="41"/>
      <c r="G21" s="41"/>
      <c r="H21" s="41"/>
      <c r="I21" s="42"/>
      <c r="J21" s="42"/>
      <c r="K21" s="42"/>
    </row>
    <row r="22" spans="1:11" outlineLevel="1" collapsed="1" x14ac:dyDescent="0.25">
      <c r="A22" s="39" t="s">
        <v>536</v>
      </c>
      <c r="B22" s="40">
        <v>2</v>
      </c>
      <c r="C22" s="41"/>
      <c r="D22" s="41"/>
      <c r="E22" s="41"/>
      <c r="F22" s="41"/>
      <c r="G22" s="41"/>
      <c r="H22" s="41"/>
      <c r="I22" s="42"/>
      <c r="J22" s="42"/>
      <c r="K22" s="42"/>
    </row>
    <row r="23" spans="1:11" outlineLevel="1" collapsed="1" x14ac:dyDescent="0.25">
      <c r="A23" s="39" t="s">
        <v>537</v>
      </c>
      <c r="B23" s="40">
        <v>2</v>
      </c>
      <c r="C23" s="41"/>
      <c r="D23" s="41"/>
      <c r="E23" s="41"/>
      <c r="F23" s="41"/>
      <c r="G23" s="41"/>
      <c r="H23" s="41"/>
      <c r="I23" s="42"/>
      <c r="J23" s="42"/>
      <c r="K23" s="42"/>
    </row>
    <row r="24" spans="1:11" outlineLevel="1" collapsed="1" x14ac:dyDescent="0.25">
      <c r="A24" s="39" t="s">
        <v>538</v>
      </c>
      <c r="B24" s="40">
        <v>2</v>
      </c>
      <c r="C24" s="41"/>
      <c r="D24" s="41"/>
      <c r="E24" s="41"/>
      <c r="F24" s="41"/>
      <c r="G24" s="41"/>
      <c r="H24" s="41"/>
      <c r="I24" s="42"/>
      <c r="J24" s="42"/>
      <c r="K24" s="42"/>
    </row>
    <row r="25" spans="1:11" outlineLevel="1" collapsed="1" x14ac:dyDescent="0.25">
      <c r="A25" s="39" t="s">
        <v>367</v>
      </c>
      <c r="B25" s="40">
        <v>2</v>
      </c>
      <c r="C25" s="41"/>
      <c r="D25" s="41"/>
      <c r="E25" s="41"/>
      <c r="F25" s="41"/>
      <c r="G25" s="41"/>
      <c r="H25" s="41"/>
      <c r="I25" s="42"/>
      <c r="J25" s="42"/>
      <c r="K25" s="42"/>
    </row>
    <row r="26" spans="1:11" outlineLevel="1" collapsed="1" x14ac:dyDescent="0.25">
      <c r="A26" s="39" t="s">
        <v>456</v>
      </c>
      <c r="B26" s="40">
        <v>2</v>
      </c>
      <c r="C26" s="41"/>
      <c r="D26" s="41"/>
      <c r="E26" s="41"/>
      <c r="F26" s="41"/>
      <c r="G26" s="41"/>
      <c r="H26" s="41"/>
      <c r="I26" s="42"/>
      <c r="J26" s="42"/>
      <c r="K26" s="42"/>
    </row>
    <row r="27" spans="1:11" outlineLevel="1" collapsed="1" x14ac:dyDescent="0.25">
      <c r="A27" s="39" t="s">
        <v>539</v>
      </c>
      <c r="B27" s="40">
        <v>2</v>
      </c>
      <c r="C27" s="41"/>
      <c r="D27" s="41"/>
      <c r="E27" s="41"/>
      <c r="F27" s="41"/>
      <c r="G27" s="41"/>
      <c r="H27" s="41"/>
      <c r="I27" s="42"/>
      <c r="J27" s="42"/>
      <c r="K27" s="42"/>
    </row>
    <row r="28" spans="1:11" outlineLevel="1" collapsed="1" x14ac:dyDescent="0.25">
      <c r="A28" s="39" t="s">
        <v>540</v>
      </c>
      <c r="B28" s="40">
        <v>2</v>
      </c>
      <c r="C28" s="41"/>
      <c r="D28" s="41"/>
      <c r="E28" s="41"/>
      <c r="F28" s="41"/>
      <c r="G28" s="41"/>
      <c r="H28" s="41"/>
      <c r="I28" s="42"/>
      <c r="J28" s="42"/>
      <c r="K28" s="42"/>
    </row>
    <row r="29" spans="1:11" outlineLevel="1" collapsed="1" x14ac:dyDescent="0.25">
      <c r="A29" s="39" t="s">
        <v>541</v>
      </c>
      <c r="B29" s="40">
        <v>2</v>
      </c>
      <c r="C29" s="41"/>
      <c r="D29" s="41"/>
      <c r="E29" s="41"/>
      <c r="F29" s="41"/>
      <c r="G29" s="41"/>
      <c r="H29" s="41"/>
      <c r="I29" s="42"/>
      <c r="J29" s="42"/>
      <c r="K29" s="42"/>
    </row>
    <row r="30" spans="1:11" outlineLevel="1" collapsed="1" x14ac:dyDescent="0.25">
      <c r="A30" s="39" t="s">
        <v>542</v>
      </c>
      <c r="B30" s="40">
        <v>2</v>
      </c>
      <c r="C30" s="41"/>
      <c r="D30" s="41"/>
      <c r="E30" s="41"/>
      <c r="F30" s="41"/>
      <c r="G30" s="41"/>
      <c r="H30" s="41"/>
      <c r="I30" s="42"/>
      <c r="J30" s="42"/>
      <c r="K30" s="42"/>
    </row>
    <row r="31" spans="1:11" outlineLevel="1" collapsed="1" x14ac:dyDescent="0.25">
      <c r="A31" s="39" t="s">
        <v>184</v>
      </c>
      <c r="B31" s="40">
        <v>2</v>
      </c>
      <c r="C31" s="41"/>
      <c r="D31" s="41"/>
      <c r="E31" s="41"/>
      <c r="F31" s="41"/>
      <c r="G31" s="41"/>
      <c r="H31" s="41"/>
      <c r="I31" s="42"/>
      <c r="J31" s="42"/>
      <c r="K31" s="42"/>
    </row>
    <row r="32" spans="1:11" outlineLevel="1" collapsed="1" x14ac:dyDescent="0.25">
      <c r="A32" s="39" t="s">
        <v>543</v>
      </c>
      <c r="B32" s="40">
        <v>2</v>
      </c>
      <c r="C32" s="41"/>
      <c r="D32" s="41"/>
      <c r="E32" s="41"/>
      <c r="F32" s="41"/>
      <c r="G32" s="41"/>
      <c r="H32" s="41"/>
      <c r="I32" s="42"/>
      <c r="J32" s="42"/>
      <c r="K32" s="42"/>
    </row>
    <row r="34" spans="1:11" x14ac:dyDescent="0.25">
      <c r="A34" s="23" t="s">
        <v>143</v>
      </c>
      <c r="C34" s="81">
        <f>SUM(C4:C16)/9</f>
        <v>77.641111111111115</v>
      </c>
      <c r="D34" s="81">
        <f t="shared" ref="D34:H34" si="6">SUM(D4:D16)/9</f>
        <v>95.692222222222227</v>
      </c>
      <c r="E34" s="81">
        <f t="shared" si="6"/>
        <v>85.692351332528901</v>
      </c>
      <c r="F34" s="81">
        <f t="shared" si="6"/>
        <v>74.055555555555557</v>
      </c>
      <c r="G34" s="81">
        <f t="shared" si="6"/>
        <v>80.755555555555546</v>
      </c>
      <c r="H34" s="81">
        <f t="shared" si="6"/>
        <v>77.259951835797182</v>
      </c>
      <c r="I34" s="81">
        <f>C34/F34*100</f>
        <v>104.8417104276069</v>
      </c>
      <c r="J34" s="81">
        <f t="shared" ref="J34:K34" si="7">D34/G34*100</f>
        <v>118.49614749587234</v>
      </c>
      <c r="K34" s="81">
        <f t="shared" si="7"/>
        <v>110.91432145162781</v>
      </c>
    </row>
  </sheetData>
  <autoFilter ref="A1:K32"/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orientation="portrait" horizontalDpi="4294967295" verticalDpi="429496729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K20"/>
  <sheetViews>
    <sheetView workbookViewId="0">
      <pane ySplit="2" topLeftCell="A3" activePane="bottomLeft" state="frozen"/>
      <selection pane="bottomLeft" activeCell="C20" sqref="C20"/>
    </sheetView>
  </sheetViews>
  <sheetFormatPr defaultRowHeight="15" outlineLevelRow="1" x14ac:dyDescent="0.25"/>
  <cols>
    <col min="1" max="1" width="28.5703125" style="78" customWidth="1"/>
    <col min="2" max="2" width="7.140625" style="78" customWidth="1"/>
    <col min="3" max="10" width="14.28515625" style="78" customWidth="1"/>
    <col min="11" max="11" width="14.140625" style="78" customWidth="1"/>
    <col min="12" max="16384" width="9.140625" style="78"/>
  </cols>
  <sheetData>
    <row r="1" spans="1:11" x14ac:dyDescent="0.25">
      <c r="A1" s="109" t="s">
        <v>0</v>
      </c>
      <c r="B1" s="109" t="s">
        <v>1</v>
      </c>
      <c r="C1" s="109" t="s">
        <v>645</v>
      </c>
      <c r="D1" s="109"/>
      <c r="E1" s="109"/>
      <c r="F1" s="109" t="s">
        <v>635</v>
      </c>
      <c r="G1" s="109"/>
      <c r="H1" s="109"/>
      <c r="I1" s="109" t="s">
        <v>3</v>
      </c>
      <c r="J1" s="109"/>
      <c r="K1" s="109"/>
    </row>
    <row r="2" spans="1:11" x14ac:dyDescent="0.25">
      <c r="A2" s="109"/>
      <c r="B2" s="109"/>
      <c r="C2" s="77" t="s">
        <v>4</v>
      </c>
      <c r="D2" s="77" t="s">
        <v>5</v>
      </c>
      <c r="E2" s="77" t="s">
        <v>6</v>
      </c>
      <c r="F2" s="77" t="s">
        <v>4</v>
      </c>
      <c r="G2" s="77" t="s">
        <v>5</v>
      </c>
      <c r="H2" s="77" t="s">
        <v>6</v>
      </c>
      <c r="I2" s="77" t="s">
        <v>4</v>
      </c>
      <c r="J2" s="77" t="s">
        <v>5</v>
      </c>
      <c r="K2" s="77" t="s">
        <v>6</v>
      </c>
    </row>
    <row r="3" spans="1:11" x14ac:dyDescent="0.25">
      <c r="A3" s="36" t="s">
        <v>7</v>
      </c>
      <c r="B3" s="52"/>
      <c r="C3" s="53"/>
      <c r="D3" s="53"/>
      <c r="E3" s="53"/>
      <c r="F3" s="53"/>
      <c r="G3" s="53"/>
      <c r="H3" s="53"/>
      <c r="I3" s="53"/>
      <c r="J3" s="53"/>
      <c r="K3" s="53"/>
    </row>
    <row r="4" spans="1:11" outlineLevel="1" collapsed="1" x14ac:dyDescent="0.25">
      <c r="A4" s="39" t="s">
        <v>545</v>
      </c>
      <c r="B4" s="40">
        <v>1</v>
      </c>
      <c r="C4" s="42">
        <v>87.5</v>
      </c>
      <c r="D4" s="42">
        <v>87.5</v>
      </c>
      <c r="E4" s="7">
        <f>GEOMEAN(C4:D4)</f>
        <v>87.5</v>
      </c>
      <c r="F4" s="42">
        <v>87.5</v>
      </c>
      <c r="G4" s="42">
        <v>87.5</v>
      </c>
      <c r="H4" s="7">
        <f>GEOMEAN(F4:G4)</f>
        <v>87.5</v>
      </c>
      <c r="I4" s="42">
        <f>C4/F4*100</f>
        <v>100</v>
      </c>
      <c r="J4" s="42">
        <f t="shared" ref="J4:K4" si="0">D4/G4*100</f>
        <v>100</v>
      </c>
      <c r="K4" s="42">
        <f t="shared" si="0"/>
        <v>100</v>
      </c>
    </row>
    <row r="5" spans="1:11" outlineLevel="1" collapsed="1" x14ac:dyDescent="0.25">
      <c r="A5" s="39" t="s">
        <v>546</v>
      </c>
      <c r="B5" s="40">
        <v>1</v>
      </c>
      <c r="C5" s="42">
        <v>87.5</v>
      </c>
      <c r="D5" s="42">
        <v>87.5</v>
      </c>
      <c r="E5" s="7">
        <f t="shared" ref="E5:E10" si="1">GEOMEAN(C5:D5)</f>
        <v>87.5</v>
      </c>
      <c r="F5" s="42">
        <v>87.5</v>
      </c>
      <c r="G5" s="42">
        <v>87.5</v>
      </c>
      <c r="H5" s="7">
        <f t="shared" ref="H5:H10" si="2">GEOMEAN(F5:G5)</f>
        <v>87.5</v>
      </c>
      <c r="I5" s="42">
        <f t="shared" ref="I5:I10" si="3">C5/F5*100</f>
        <v>100</v>
      </c>
      <c r="J5" s="42">
        <f t="shared" ref="J5:J10" si="4">D5/G5*100</f>
        <v>100</v>
      </c>
      <c r="K5" s="42">
        <f t="shared" ref="K5:K10" si="5">E5/H5*100</f>
        <v>100</v>
      </c>
    </row>
    <row r="6" spans="1:11" outlineLevel="1" collapsed="1" x14ac:dyDescent="0.25">
      <c r="A6" s="39" t="s">
        <v>547</v>
      </c>
      <c r="B6" s="40">
        <v>1</v>
      </c>
      <c r="C6" s="42">
        <v>87.5</v>
      </c>
      <c r="D6" s="42">
        <v>87.5</v>
      </c>
      <c r="E6" s="7">
        <f t="shared" si="1"/>
        <v>87.5</v>
      </c>
      <c r="F6" s="42">
        <v>87.5</v>
      </c>
      <c r="G6" s="42">
        <v>87.5</v>
      </c>
      <c r="H6" s="7">
        <f t="shared" si="2"/>
        <v>87.5</v>
      </c>
      <c r="I6" s="42">
        <f t="shared" si="3"/>
        <v>100</v>
      </c>
      <c r="J6" s="42">
        <f t="shared" si="4"/>
        <v>100</v>
      </c>
      <c r="K6" s="42">
        <f t="shared" si="5"/>
        <v>100</v>
      </c>
    </row>
    <row r="7" spans="1:11" outlineLevel="1" collapsed="1" x14ac:dyDescent="0.25">
      <c r="A7" s="39" t="s">
        <v>548</v>
      </c>
      <c r="B7" s="40">
        <v>1</v>
      </c>
      <c r="C7" s="42">
        <v>87.5</v>
      </c>
      <c r="D7" s="42">
        <v>87.5</v>
      </c>
      <c r="E7" s="7">
        <f t="shared" si="1"/>
        <v>87.5</v>
      </c>
      <c r="F7" s="42">
        <v>87.5</v>
      </c>
      <c r="G7" s="42">
        <v>87.5</v>
      </c>
      <c r="H7" s="7">
        <f t="shared" si="2"/>
        <v>87.5</v>
      </c>
      <c r="I7" s="42">
        <f t="shared" si="3"/>
        <v>100</v>
      </c>
      <c r="J7" s="42">
        <f t="shared" si="4"/>
        <v>100</v>
      </c>
      <c r="K7" s="42">
        <f t="shared" si="5"/>
        <v>100</v>
      </c>
    </row>
    <row r="8" spans="1:11" outlineLevel="1" collapsed="1" x14ac:dyDescent="0.25">
      <c r="A8" s="39" t="s">
        <v>549</v>
      </c>
      <c r="B8" s="40">
        <v>1</v>
      </c>
      <c r="C8" s="42">
        <v>87.5</v>
      </c>
      <c r="D8" s="42">
        <v>87.5</v>
      </c>
      <c r="E8" s="7">
        <f t="shared" si="1"/>
        <v>87.5</v>
      </c>
      <c r="F8" s="42">
        <v>87.5</v>
      </c>
      <c r="G8" s="42">
        <v>87.5</v>
      </c>
      <c r="H8" s="7">
        <f t="shared" si="2"/>
        <v>87.5</v>
      </c>
      <c r="I8" s="42">
        <f t="shared" si="3"/>
        <v>100</v>
      </c>
      <c r="J8" s="42">
        <f t="shared" si="4"/>
        <v>100</v>
      </c>
      <c r="K8" s="42">
        <f t="shared" si="5"/>
        <v>100</v>
      </c>
    </row>
    <row r="9" spans="1:11" outlineLevel="1" collapsed="1" x14ac:dyDescent="0.25">
      <c r="A9" s="39" t="s">
        <v>550</v>
      </c>
      <c r="B9" s="40">
        <v>1</v>
      </c>
      <c r="C9" s="42">
        <v>87.5</v>
      </c>
      <c r="D9" s="42">
        <v>87.5</v>
      </c>
      <c r="E9" s="7">
        <f t="shared" si="1"/>
        <v>87.5</v>
      </c>
      <c r="F9" s="42">
        <v>87.5</v>
      </c>
      <c r="G9" s="42">
        <v>87.5</v>
      </c>
      <c r="H9" s="7">
        <f t="shared" si="2"/>
        <v>87.5</v>
      </c>
      <c r="I9" s="42">
        <f t="shared" si="3"/>
        <v>100</v>
      </c>
      <c r="J9" s="42">
        <f t="shared" si="4"/>
        <v>100</v>
      </c>
      <c r="K9" s="42">
        <f t="shared" si="5"/>
        <v>100</v>
      </c>
    </row>
    <row r="10" spans="1:11" outlineLevel="1" collapsed="1" x14ac:dyDescent="0.25">
      <c r="A10" s="39" t="s">
        <v>551</v>
      </c>
      <c r="B10" s="40">
        <v>1</v>
      </c>
      <c r="C10" s="42">
        <v>87.5</v>
      </c>
      <c r="D10" s="42">
        <v>87.5</v>
      </c>
      <c r="E10" s="7">
        <f t="shared" si="1"/>
        <v>87.5</v>
      </c>
      <c r="F10" s="42">
        <v>87.5</v>
      </c>
      <c r="G10" s="42">
        <v>87.5</v>
      </c>
      <c r="H10" s="7">
        <f t="shared" si="2"/>
        <v>87.5</v>
      </c>
      <c r="I10" s="42">
        <f t="shared" si="3"/>
        <v>100</v>
      </c>
      <c r="J10" s="42">
        <f t="shared" si="4"/>
        <v>100</v>
      </c>
      <c r="K10" s="42">
        <f t="shared" si="5"/>
        <v>100</v>
      </c>
    </row>
    <row r="11" spans="1:11" x14ac:dyDescent="0.25">
      <c r="A11" s="36" t="s">
        <v>15</v>
      </c>
      <c r="B11" s="52"/>
      <c r="C11" s="53"/>
      <c r="D11" s="53"/>
      <c r="E11" s="53"/>
      <c r="F11" s="53"/>
      <c r="G11" s="53"/>
      <c r="H11" s="53"/>
      <c r="I11" s="53"/>
      <c r="J11" s="53"/>
      <c r="K11" s="53"/>
    </row>
    <row r="12" spans="1:11" outlineLevel="1" collapsed="1" x14ac:dyDescent="0.25">
      <c r="A12" s="39" t="s">
        <v>545</v>
      </c>
      <c r="B12" s="40">
        <v>2</v>
      </c>
      <c r="C12" s="41"/>
      <c r="D12" s="41"/>
      <c r="E12" s="41"/>
      <c r="F12" s="41"/>
      <c r="G12" s="41"/>
      <c r="H12" s="41"/>
      <c r="I12" s="42"/>
      <c r="J12" s="42"/>
      <c r="K12" s="42"/>
    </row>
    <row r="13" spans="1:11" outlineLevel="1" collapsed="1" x14ac:dyDescent="0.25">
      <c r="A13" s="39" t="s">
        <v>546</v>
      </c>
      <c r="B13" s="40">
        <v>2</v>
      </c>
      <c r="C13" s="41"/>
      <c r="D13" s="41"/>
      <c r="E13" s="41"/>
      <c r="F13" s="41"/>
      <c r="G13" s="41"/>
      <c r="H13" s="41"/>
      <c r="I13" s="42"/>
      <c r="J13" s="42"/>
      <c r="K13" s="42"/>
    </row>
    <row r="14" spans="1:11" outlineLevel="1" collapsed="1" x14ac:dyDescent="0.25">
      <c r="A14" s="39" t="s">
        <v>547</v>
      </c>
      <c r="B14" s="40">
        <v>2</v>
      </c>
      <c r="C14" s="41"/>
      <c r="D14" s="41"/>
      <c r="E14" s="41"/>
      <c r="F14" s="41"/>
      <c r="G14" s="41"/>
      <c r="H14" s="41"/>
      <c r="I14" s="42"/>
      <c r="J14" s="42"/>
      <c r="K14" s="42"/>
    </row>
    <row r="15" spans="1:11" outlineLevel="1" collapsed="1" x14ac:dyDescent="0.25">
      <c r="A15" s="39" t="s">
        <v>548</v>
      </c>
      <c r="B15" s="40">
        <v>2</v>
      </c>
      <c r="C15" s="41"/>
      <c r="D15" s="41"/>
      <c r="E15" s="41"/>
      <c r="F15" s="41"/>
      <c r="G15" s="41"/>
      <c r="H15" s="41"/>
      <c r="I15" s="42"/>
      <c r="J15" s="42"/>
      <c r="K15" s="42"/>
    </row>
    <row r="16" spans="1:11" outlineLevel="1" collapsed="1" x14ac:dyDescent="0.25">
      <c r="A16" s="39" t="s">
        <v>549</v>
      </c>
      <c r="B16" s="40">
        <v>2</v>
      </c>
      <c r="C16" s="41"/>
      <c r="D16" s="41"/>
      <c r="E16" s="41"/>
      <c r="F16" s="41"/>
      <c r="G16" s="41"/>
      <c r="H16" s="41"/>
      <c r="I16" s="42"/>
      <c r="J16" s="42"/>
      <c r="K16" s="42"/>
    </row>
    <row r="17" spans="1:11" outlineLevel="1" collapsed="1" x14ac:dyDescent="0.25">
      <c r="A17" s="39" t="s">
        <v>550</v>
      </c>
      <c r="B17" s="40">
        <v>2</v>
      </c>
      <c r="C17" s="41"/>
      <c r="D17" s="41"/>
      <c r="E17" s="41"/>
      <c r="F17" s="41"/>
      <c r="G17" s="41"/>
      <c r="H17" s="41"/>
      <c r="I17" s="42"/>
      <c r="J17" s="42"/>
      <c r="K17" s="42"/>
    </row>
    <row r="18" spans="1:11" outlineLevel="1" collapsed="1" x14ac:dyDescent="0.25">
      <c r="A18" s="39" t="s">
        <v>551</v>
      </c>
      <c r="B18" s="40">
        <v>2</v>
      </c>
      <c r="C18" s="41"/>
      <c r="D18" s="41"/>
      <c r="E18" s="41"/>
      <c r="F18" s="41"/>
      <c r="G18" s="41"/>
      <c r="H18" s="41"/>
      <c r="I18" s="42"/>
      <c r="J18" s="42"/>
      <c r="K18" s="42"/>
    </row>
    <row r="20" spans="1:11" x14ac:dyDescent="0.25">
      <c r="A20" s="23" t="s">
        <v>143</v>
      </c>
      <c r="C20" s="78">
        <f>SUM(C4:C10)/7</f>
        <v>87.5</v>
      </c>
      <c r="D20" s="78">
        <f t="shared" ref="D20:H20" si="6">SUM(D4:D10)/7</f>
        <v>87.5</v>
      </c>
      <c r="E20" s="78">
        <f t="shared" si="6"/>
        <v>87.5</v>
      </c>
      <c r="F20" s="78">
        <f t="shared" si="6"/>
        <v>87.5</v>
      </c>
      <c r="G20" s="78">
        <f t="shared" si="6"/>
        <v>87.5</v>
      </c>
      <c r="H20" s="78">
        <f t="shared" si="6"/>
        <v>87.5</v>
      </c>
      <c r="I20" s="78">
        <f>C20/F20*100</f>
        <v>100</v>
      </c>
      <c r="J20" s="78">
        <f t="shared" ref="J20:K20" si="7">D20/G20*100</f>
        <v>100</v>
      </c>
      <c r="K20" s="78">
        <f t="shared" si="7"/>
        <v>100</v>
      </c>
    </row>
  </sheetData>
  <autoFilter ref="A1:K18"/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orientation="portrait" horizontalDpi="4294967295" verticalDpi="429496729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4"/>
  <sheetViews>
    <sheetView workbookViewId="0">
      <selection activeCell="E54" sqref="E54"/>
    </sheetView>
  </sheetViews>
  <sheetFormatPr defaultRowHeight="15" x14ac:dyDescent="0.25"/>
  <cols>
    <col min="1" max="1" width="36.5703125" customWidth="1"/>
  </cols>
  <sheetData>
    <row r="1" spans="1:11" x14ac:dyDescent="0.25">
      <c r="A1" s="109" t="s">
        <v>0</v>
      </c>
      <c r="B1" s="109" t="s">
        <v>1</v>
      </c>
      <c r="C1" s="109" t="s">
        <v>645</v>
      </c>
      <c r="D1" s="109"/>
      <c r="E1" s="109"/>
      <c r="F1" s="109" t="s">
        <v>2</v>
      </c>
      <c r="G1" s="109"/>
      <c r="H1" s="109"/>
      <c r="I1" s="109" t="s">
        <v>3</v>
      </c>
      <c r="J1" s="109"/>
      <c r="K1" s="109"/>
    </row>
    <row r="2" spans="1:11" x14ac:dyDescent="0.25">
      <c r="A2" s="109"/>
      <c r="B2" s="109"/>
      <c r="C2" s="27" t="s">
        <v>4</v>
      </c>
      <c r="D2" s="27" t="s">
        <v>5</v>
      </c>
      <c r="E2" s="27" t="s">
        <v>6</v>
      </c>
      <c r="F2" s="27" t="s">
        <v>4</v>
      </c>
      <c r="G2" s="27" t="s">
        <v>5</v>
      </c>
      <c r="H2" s="27" t="s">
        <v>6</v>
      </c>
      <c r="I2" s="27" t="s">
        <v>4</v>
      </c>
      <c r="J2" s="27" t="s">
        <v>5</v>
      </c>
      <c r="K2" s="27" t="s">
        <v>6</v>
      </c>
    </row>
    <row r="3" spans="1:11" x14ac:dyDescent="0.25">
      <c r="A3" s="26" t="s">
        <v>7</v>
      </c>
      <c r="B3" s="29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5">
      <c r="A4" s="31" t="s">
        <v>265</v>
      </c>
      <c r="B4" s="32">
        <v>1</v>
      </c>
      <c r="C4" s="33">
        <v>68.75</v>
      </c>
      <c r="D4" s="33">
        <v>68.75</v>
      </c>
      <c r="E4" s="7">
        <f>GEOMEAN(C4:D4)</f>
        <v>68.75</v>
      </c>
      <c r="F4" s="33">
        <v>48</v>
      </c>
      <c r="G4" s="33">
        <v>48</v>
      </c>
      <c r="H4" s="7">
        <f>GEOMEAN(F4:G4)</f>
        <v>48</v>
      </c>
      <c r="I4" s="7">
        <f>C4/F4*100</f>
        <v>143.22916666666669</v>
      </c>
      <c r="J4" s="7">
        <f t="shared" ref="J4:K4" si="0">D4/G4*100</f>
        <v>143.22916666666669</v>
      </c>
      <c r="K4" s="7">
        <f t="shared" si="0"/>
        <v>143.22916666666669</v>
      </c>
    </row>
    <row r="5" spans="1:11" x14ac:dyDescent="0.25">
      <c r="A5" s="31" t="s">
        <v>266</v>
      </c>
      <c r="B5" s="32">
        <v>1</v>
      </c>
      <c r="C5" s="33">
        <v>62.5</v>
      </c>
      <c r="D5" s="33">
        <v>62.5</v>
      </c>
      <c r="E5" s="7">
        <f t="shared" ref="E5:E23" si="1">GEOMEAN(C5:D5)</f>
        <v>62.5</v>
      </c>
      <c r="F5" s="33">
        <v>52.5</v>
      </c>
      <c r="G5" s="33">
        <v>53.75</v>
      </c>
      <c r="H5" s="7">
        <f t="shared" ref="H5:H23" si="2">GEOMEAN(F5:G5)</f>
        <v>53.121323402189446</v>
      </c>
      <c r="I5" s="7">
        <f t="shared" ref="I5:I23" si="3">C5/F5*100</f>
        <v>119.04761904761905</v>
      </c>
      <c r="J5" s="7">
        <f t="shared" ref="J5:J23" si="4">D5/G5*100</f>
        <v>116.27906976744187</v>
      </c>
      <c r="K5" s="7">
        <f t="shared" ref="K5:K23" si="5">E5/H5*100</f>
        <v>117.65520133375291</v>
      </c>
    </row>
    <row r="6" spans="1:11" x14ac:dyDescent="0.25">
      <c r="A6" s="31" t="s">
        <v>267</v>
      </c>
      <c r="B6" s="32">
        <v>1</v>
      </c>
      <c r="C6" s="33">
        <v>62.5</v>
      </c>
      <c r="D6" s="33">
        <v>71.25</v>
      </c>
      <c r="E6" s="7">
        <f t="shared" si="1"/>
        <v>66.731739075195691</v>
      </c>
      <c r="F6" s="33">
        <v>53.75</v>
      </c>
      <c r="G6" s="33">
        <v>56.25</v>
      </c>
      <c r="H6" s="7">
        <f t="shared" si="2"/>
        <v>54.985793619806927</v>
      </c>
      <c r="I6" s="7">
        <f t="shared" si="3"/>
        <v>116.27906976744187</v>
      </c>
      <c r="J6" s="7">
        <f t="shared" si="4"/>
        <v>126.66666666666666</v>
      </c>
      <c r="K6" s="7">
        <f t="shared" si="5"/>
        <v>121.3617821661442</v>
      </c>
    </row>
    <row r="7" spans="1:11" x14ac:dyDescent="0.25">
      <c r="A7" s="95" t="s">
        <v>268</v>
      </c>
      <c r="B7" s="96">
        <v>1</v>
      </c>
      <c r="C7" s="34"/>
      <c r="D7" s="34"/>
      <c r="E7" s="7"/>
      <c r="F7" s="34"/>
      <c r="G7" s="34"/>
      <c r="H7" s="7"/>
      <c r="I7" s="7"/>
      <c r="J7" s="7"/>
      <c r="K7" s="7"/>
    </row>
    <row r="8" spans="1:11" x14ac:dyDescent="0.25">
      <c r="A8" s="31" t="s">
        <v>112</v>
      </c>
      <c r="B8" s="32">
        <v>1</v>
      </c>
      <c r="C8" s="33">
        <v>68.75</v>
      </c>
      <c r="D8" s="33">
        <v>68.75</v>
      </c>
      <c r="E8" s="7">
        <f t="shared" si="1"/>
        <v>68.75</v>
      </c>
      <c r="F8" s="33">
        <v>62.5</v>
      </c>
      <c r="G8" s="33">
        <v>62.5</v>
      </c>
      <c r="H8" s="7">
        <f t="shared" si="2"/>
        <v>62.5</v>
      </c>
      <c r="I8" s="7">
        <f t="shared" si="3"/>
        <v>110.00000000000001</v>
      </c>
      <c r="J8" s="7">
        <f t="shared" si="4"/>
        <v>110.00000000000001</v>
      </c>
      <c r="K8" s="7">
        <f t="shared" si="5"/>
        <v>110.00000000000001</v>
      </c>
    </row>
    <row r="9" spans="1:11" x14ac:dyDescent="0.25">
      <c r="A9" s="31" t="s">
        <v>269</v>
      </c>
      <c r="B9" s="32">
        <v>1</v>
      </c>
      <c r="C9" s="33">
        <v>68.75</v>
      </c>
      <c r="D9" s="33">
        <v>76.5</v>
      </c>
      <c r="E9" s="7">
        <f t="shared" si="1"/>
        <v>72.521548521801435</v>
      </c>
      <c r="F9" s="33">
        <v>55</v>
      </c>
      <c r="G9" s="33">
        <v>57.5</v>
      </c>
      <c r="H9" s="7">
        <f t="shared" si="2"/>
        <v>56.236109396009965</v>
      </c>
      <c r="I9" s="7">
        <f t="shared" si="3"/>
        <v>125</v>
      </c>
      <c r="J9" s="7">
        <f t="shared" si="4"/>
        <v>133.04347826086956</v>
      </c>
      <c r="K9" s="7">
        <f t="shared" si="5"/>
        <v>128.95904304316426</v>
      </c>
    </row>
    <row r="10" spans="1:11" x14ac:dyDescent="0.25">
      <c r="A10" s="31" t="s">
        <v>270</v>
      </c>
      <c r="B10" s="32">
        <v>1</v>
      </c>
      <c r="C10" s="33">
        <v>75</v>
      </c>
      <c r="D10" s="33">
        <v>75</v>
      </c>
      <c r="E10" s="7">
        <f t="shared" si="1"/>
        <v>75</v>
      </c>
      <c r="F10" s="33">
        <v>51.25</v>
      </c>
      <c r="G10" s="33">
        <v>53.75</v>
      </c>
      <c r="H10" s="7">
        <f t="shared" si="2"/>
        <v>52.485116938042545</v>
      </c>
      <c r="I10" s="7">
        <f t="shared" si="3"/>
        <v>146.34146341463415</v>
      </c>
      <c r="J10" s="7">
        <f t="shared" si="4"/>
        <v>139.53488372093022</v>
      </c>
      <c r="K10" s="7">
        <f t="shared" si="5"/>
        <v>142.89765246886225</v>
      </c>
    </row>
    <row r="11" spans="1:11" x14ac:dyDescent="0.25">
      <c r="A11" s="95" t="s">
        <v>271</v>
      </c>
      <c r="B11" s="96">
        <v>1</v>
      </c>
      <c r="C11" s="34"/>
      <c r="D11" s="34"/>
      <c r="E11" s="7"/>
      <c r="F11" s="33">
        <v>53.75</v>
      </c>
      <c r="G11" s="33">
        <v>53.75</v>
      </c>
      <c r="H11" s="7">
        <f t="shared" si="2"/>
        <v>53.75</v>
      </c>
      <c r="I11" s="7">
        <f t="shared" si="3"/>
        <v>0</v>
      </c>
      <c r="J11" s="7">
        <f t="shared" si="4"/>
        <v>0</v>
      </c>
      <c r="K11" s="7">
        <f t="shared" si="5"/>
        <v>0</v>
      </c>
    </row>
    <row r="12" spans="1:11" x14ac:dyDescent="0.25">
      <c r="A12" s="31" t="s">
        <v>272</v>
      </c>
      <c r="B12" s="32">
        <v>1</v>
      </c>
      <c r="C12" s="33">
        <v>58.75</v>
      </c>
      <c r="D12" s="33">
        <v>58.75</v>
      </c>
      <c r="E12" s="7">
        <f t="shared" si="1"/>
        <v>58.75</v>
      </c>
      <c r="F12" s="33">
        <v>53.75</v>
      </c>
      <c r="G12" s="33">
        <v>53.75</v>
      </c>
      <c r="H12" s="7">
        <f t="shared" si="2"/>
        <v>53.75</v>
      </c>
      <c r="I12" s="7">
        <f t="shared" si="3"/>
        <v>109.30232558139534</v>
      </c>
      <c r="J12" s="7">
        <f t="shared" si="4"/>
        <v>109.30232558139534</v>
      </c>
      <c r="K12" s="7">
        <f t="shared" si="5"/>
        <v>109.30232558139534</v>
      </c>
    </row>
    <row r="13" spans="1:11" x14ac:dyDescent="0.25">
      <c r="A13" s="31" t="s">
        <v>273</v>
      </c>
      <c r="B13" s="32">
        <v>1</v>
      </c>
      <c r="C13" s="33">
        <v>68.75</v>
      </c>
      <c r="D13" s="33">
        <v>68.75</v>
      </c>
      <c r="E13" s="7">
        <f t="shared" si="1"/>
        <v>68.75</v>
      </c>
      <c r="F13" s="33">
        <v>62.5</v>
      </c>
      <c r="G13" s="33">
        <v>62.5</v>
      </c>
      <c r="H13" s="7">
        <f t="shared" si="2"/>
        <v>62.5</v>
      </c>
      <c r="I13" s="7">
        <f t="shared" si="3"/>
        <v>110.00000000000001</v>
      </c>
      <c r="J13" s="7">
        <f t="shared" si="4"/>
        <v>110.00000000000001</v>
      </c>
      <c r="K13" s="7">
        <f t="shared" si="5"/>
        <v>110.00000000000001</v>
      </c>
    </row>
    <row r="14" spans="1:11" x14ac:dyDescent="0.25">
      <c r="A14" s="95" t="s">
        <v>274</v>
      </c>
      <c r="B14" s="96">
        <v>1</v>
      </c>
      <c r="C14" s="34"/>
      <c r="D14" s="34"/>
      <c r="E14" s="7"/>
      <c r="F14" s="34"/>
      <c r="G14" s="34"/>
      <c r="H14" s="7"/>
      <c r="I14" s="7"/>
      <c r="J14" s="7"/>
      <c r="K14" s="7"/>
    </row>
    <row r="15" spans="1:11" x14ac:dyDescent="0.25">
      <c r="A15" s="31" t="s">
        <v>275</v>
      </c>
      <c r="B15" s="32">
        <v>1</v>
      </c>
      <c r="C15" s="33">
        <v>75</v>
      </c>
      <c r="D15" s="33">
        <v>75</v>
      </c>
      <c r="E15" s="7">
        <f t="shared" si="1"/>
        <v>75</v>
      </c>
      <c r="F15" s="33">
        <v>53.75</v>
      </c>
      <c r="G15" s="33">
        <v>53.75</v>
      </c>
      <c r="H15" s="7">
        <f t="shared" si="2"/>
        <v>53.75</v>
      </c>
      <c r="I15" s="7">
        <f t="shared" si="3"/>
        <v>139.53488372093022</v>
      </c>
      <c r="J15" s="7">
        <f t="shared" si="4"/>
        <v>139.53488372093022</v>
      </c>
      <c r="K15" s="7">
        <f t="shared" si="5"/>
        <v>139.53488372093022</v>
      </c>
    </row>
    <row r="16" spans="1:11" x14ac:dyDescent="0.25">
      <c r="A16" s="95" t="s">
        <v>276</v>
      </c>
      <c r="B16" s="96">
        <v>1</v>
      </c>
      <c r="C16" s="33"/>
      <c r="D16" s="34"/>
      <c r="E16" s="7"/>
      <c r="F16" s="34"/>
      <c r="G16" s="34"/>
      <c r="H16" s="7"/>
      <c r="I16" s="7"/>
      <c r="J16" s="7"/>
      <c r="K16" s="7"/>
    </row>
    <row r="17" spans="1:11" x14ac:dyDescent="0.25">
      <c r="A17" s="31" t="s">
        <v>277</v>
      </c>
      <c r="B17" s="32">
        <v>1</v>
      </c>
      <c r="C17" s="33">
        <v>61.25</v>
      </c>
      <c r="D17" s="33">
        <v>73.75</v>
      </c>
      <c r="E17" s="7">
        <f t="shared" si="1"/>
        <v>67.210025293850322</v>
      </c>
      <c r="F17" s="33">
        <v>51.25</v>
      </c>
      <c r="G17" s="33">
        <v>53.75</v>
      </c>
      <c r="H17" s="7">
        <f t="shared" si="2"/>
        <v>52.485116938042545</v>
      </c>
      <c r="I17" s="7">
        <f t="shared" si="3"/>
        <v>119.51219512195121</v>
      </c>
      <c r="J17" s="7">
        <f t="shared" si="4"/>
        <v>137.2093023255814</v>
      </c>
      <c r="K17" s="7">
        <f t="shared" si="5"/>
        <v>128.0553978248542</v>
      </c>
    </row>
    <row r="18" spans="1:11" x14ac:dyDescent="0.25">
      <c r="A18" s="31" t="s">
        <v>278</v>
      </c>
      <c r="B18" s="32">
        <v>1</v>
      </c>
      <c r="C18" s="33">
        <v>65</v>
      </c>
      <c r="D18" s="33">
        <v>65</v>
      </c>
      <c r="E18" s="7">
        <f t="shared" si="1"/>
        <v>65</v>
      </c>
      <c r="F18" s="33">
        <v>52.5</v>
      </c>
      <c r="G18" s="33">
        <v>56.25</v>
      </c>
      <c r="H18" s="7">
        <f t="shared" si="2"/>
        <v>54.342662798210398</v>
      </c>
      <c r="I18" s="7">
        <f t="shared" si="3"/>
        <v>123.80952380952381</v>
      </c>
      <c r="J18" s="7">
        <f t="shared" si="4"/>
        <v>115.55555555555554</v>
      </c>
      <c r="K18" s="7">
        <f t="shared" si="5"/>
        <v>119.61136361934139</v>
      </c>
    </row>
    <row r="19" spans="1:11" x14ac:dyDescent="0.25">
      <c r="A19" s="31" t="s">
        <v>279</v>
      </c>
      <c r="B19" s="32">
        <v>1</v>
      </c>
      <c r="C19" s="33">
        <v>65</v>
      </c>
      <c r="D19" s="33">
        <v>65</v>
      </c>
      <c r="E19" s="7">
        <f t="shared" si="1"/>
        <v>65</v>
      </c>
      <c r="F19" s="33">
        <v>52.5</v>
      </c>
      <c r="G19" s="33">
        <v>56.25</v>
      </c>
      <c r="H19" s="7">
        <f t="shared" si="2"/>
        <v>54.342662798210398</v>
      </c>
      <c r="I19" s="7">
        <f t="shared" si="3"/>
        <v>123.80952380952381</v>
      </c>
      <c r="J19" s="7">
        <f t="shared" si="4"/>
        <v>115.55555555555554</v>
      </c>
      <c r="K19" s="7">
        <f t="shared" si="5"/>
        <v>119.61136361934139</v>
      </c>
    </row>
    <row r="20" spans="1:11" x14ac:dyDescent="0.25">
      <c r="A20" s="95" t="s">
        <v>280</v>
      </c>
      <c r="B20" s="96">
        <v>1</v>
      </c>
      <c r="C20" s="97"/>
      <c r="D20" s="34"/>
      <c r="E20" s="7"/>
      <c r="F20" s="34"/>
      <c r="G20" s="34"/>
      <c r="H20" s="7"/>
      <c r="I20" s="7"/>
      <c r="J20" s="7"/>
      <c r="K20" s="7"/>
    </row>
    <row r="21" spans="1:11" x14ac:dyDescent="0.25">
      <c r="A21" s="31" t="s">
        <v>166</v>
      </c>
      <c r="B21" s="32">
        <v>1</v>
      </c>
      <c r="C21" s="33">
        <v>67.099999999999994</v>
      </c>
      <c r="D21" s="33">
        <v>73.400000000000006</v>
      </c>
      <c r="E21" s="7">
        <f t="shared" si="1"/>
        <v>70.179341689702397</v>
      </c>
      <c r="F21" s="33">
        <v>50</v>
      </c>
      <c r="G21" s="33">
        <v>53.75</v>
      </c>
      <c r="H21" s="7">
        <f t="shared" si="2"/>
        <v>51.8411033833193</v>
      </c>
      <c r="I21" s="7">
        <f t="shared" si="3"/>
        <v>134.19999999999999</v>
      </c>
      <c r="J21" s="7">
        <f t="shared" si="4"/>
        <v>136.55813953488374</v>
      </c>
      <c r="K21" s="7">
        <f t="shared" si="5"/>
        <v>135.37393517801496</v>
      </c>
    </row>
    <row r="22" spans="1:11" x14ac:dyDescent="0.25">
      <c r="A22" s="31" t="s">
        <v>281</v>
      </c>
      <c r="B22" s="32">
        <v>1</v>
      </c>
      <c r="C22" s="33">
        <v>62.5</v>
      </c>
      <c r="D22" s="33">
        <v>62.5</v>
      </c>
      <c r="E22" s="7">
        <f t="shared" si="1"/>
        <v>62.5</v>
      </c>
      <c r="F22" s="33">
        <v>55</v>
      </c>
      <c r="G22" s="33">
        <v>55</v>
      </c>
      <c r="H22" s="7">
        <f t="shared" si="2"/>
        <v>55</v>
      </c>
      <c r="I22" s="7">
        <f t="shared" si="3"/>
        <v>113.63636363636364</v>
      </c>
      <c r="J22" s="7">
        <f t="shared" si="4"/>
        <v>113.63636363636364</v>
      </c>
      <c r="K22" s="7">
        <f t="shared" si="5"/>
        <v>113.63636363636364</v>
      </c>
    </row>
    <row r="23" spans="1:11" x14ac:dyDescent="0.25">
      <c r="A23" s="31" t="s">
        <v>282</v>
      </c>
      <c r="B23" s="32">
        <v>1</v>
      </c>
      <c r="C23" s="33">
        <v>60</v>
      </c>
      <c r="D23" s="33">
        <v>60</v>
      </c>
      <c r="E23" s="7">
        <f t="shared" si="1"/>
        <v>60</v>
      </c>
      <c r="F23" s="33">
        <v>56.25</v>
      </c>
      <c r="G23" s="33">
        <v>56.25</v>
      </c>
      <c r="H23" s="7">
        <f t="shared" si="2"/>
        <v>56.25</v>
      </c>
      <c r="I23" s="7">
        <f t="shared" si="3"/>
        <v>106.66666666666667</v>
      </c>
      <c r="J23" s="7">
        <f t="shared" si="4"/>
        <v>106.66666666666667</v>
      </c>
      <c r="K23" s="7">
        <f t="shared" si="5"/>
        <v>106.66666666666667</v>
      </c>
    </row>
    <row r="24" spans="1:11" x14ac:dyDescent="0.25">
      <c r="A24" s="31" t="s">
        <v>283</v>
      </c>
      <c r="B24" s="32">
        <v>1</v>
      </c>
      <c r="C24" s="34"/>
      <c r="D24" s="34"/>
      <c r="E24" s="34"/>
      <c r="F24" s="34"/>
      <c r="G24" s="34"/>
      <c r="H24" s="34"/>
      <c r="I24" s="33"/>
      <c r="J24" s="33"/>
      <c r="K24" s="33"/>
    </row>
    <row r="25" spans="1:11" x14ac:dyDescent="0.25">
      <c r="A25" s="31" t="s">
        <v>284</v>
      </c>
      <c r="B25" s="32">
        <v>1</v>
      </c>
      <c r="C25" s="34"/>
      <c r="D25" s="34"/>
      <c r="E25" s="34"/>
      <c r="F25" s="34"/>
      <c r="G25" s="34"/>
      <c r="H25" s="34"/>
      <c r="I25" s="33"/>
      <c r="J25" s="33"/>
      <c r="K25" s="33"/>
    </row>
    <row r="26" spans="1:11" x14ac:dyDescent="0.25">
      <c r="A26" s="31" t="s">
        <v>285</v>
      </c>
      <c r="B26" s="32">
        <v>1</v>
      </c>
      <c r="C26" s="34"/>
      <c r="D26" s="34"/>
      <c r="E26" s="34"/>
      <c r="F26" s="34"/>
      <c r="G26" s="34"/>
      <c r="H26" s="34"/>
      <c r="I26" s="33"/>
      <c r="J26" s="33"/>
      <c r="K26" s="33"/>
    </row>
    <row r="27" spans="1:11" x14ac:dyDescent="0.25">
      <c r="A27" s="95" t="s">
        <v>286</v>
      </c>
      <c r="B27" s="96">
        <v>1</v>
      </c>
      <c r="C27" s="34"/>
      <c r="D27" s="34"/>
      <c r="E27" s="34"/>
      <c r="F27" s="34"/>
      <c r="G27" s="34"/>
      <c r="H27" s="34"/>
      <c r="I27" s="33"/>
      <c r="J27" s="33"/>
      <c r="K27" s="33"/>
    </row>
    <row r="28" spans="1:11" x14ac:dyDescent="0.25">
      <c r="A28" s="28" t="s">
        <v>15</v>
      </c>
      <c r="B28" s="29"/>
      <c r="C28" s="30"/>
      <c r="D28" s="30"/>
      <c r="E28" s="30"/>
      <c r="F28" s="30"/>
      <c r="G28" s="30"/>
      <c r="H28" s="30"/>
      <c r="I28" s="30"/>
      <c r="J28" s="30"/>
      <c r="K28" s="30"/>
    </row>
    <row r="29" spans="1:11" hidden="1" x14ac:dyDescent="0.25">
      <c r="A29" s="31" t="s">
        <v>265</v>
      </c>
      <c r="B29" s="32">
        <v>2</v>
      </c>
      <c r="C29" s="34"/>
      <c r="D29" s="34"/>
      <c r="E29" s="34"/>
      <c r="F29" s="34"/>
      <c r="G29" s="34"/>
      <c r="H29" s="34"/>
      <c r="I29" s="33"/>
      <c r="J29" s="33"/>
      <c r="K29" s="33"/>
    </row>
    <row r="30" spans="1:11" hidden="1" x14ac:dyDescent="0.25">
      <c r="A30" s="31" t="s">
        <v>266</v>
      </c>
      <c r="B30" s="32">
        <v>2</v>
      </c>
      <c r="C30" s="34"/>
      <c r="D30" s="34"/>
      <c r="E30" s="34"/>
      <c r="F30" s="34"/>
      <c r="G30" s="34"/>
      <c r="H30" s="34"/>
      <c r="I30" s="33"/>
      <c r="J30" s="33"/>
      <c r="K30" s="33"/>
    </row>
    <row r="31" spans="1:11" hidden="1" x14ac:dyDescent="0.25">
      <c r="A31" s="31" t="s">
        <v>267</v>
      </c>
      <c r="B31" s="32">
        <v>2</v>
      </c>
      <c r="C31" s="34"/>
      <c r="D31" s="34"/>
      <c r="E31" s="34"/>
      <c r="F31" s="34"/>
      <c r="G31" s="34"/>
      <c r="H31" s="34"/>
      <c r="I31" s="33"/>
      <c r="J31" s="33"/>
      <c r="K31" s="33"/>
    </row>
    <row r="32" spans="1:11" hidden="1" x14ac:dyDescent="0.25">
      <c r="A32" s="31" t="s">
        <v>268</v>
      </c>
      <c r="B32" s="32">
        <v>2</v>
      </c>
      <c r="C32" s="34"/>
      <c r="D32" s="34"/>
      <c r="E32" s="34"/>
      <c r="F32" s="34"/>
      <c r="G32" s="34"/>
      <c r="H32" s="34"/>
      <c r="I32" s="33"/>
      <c r="J32" s="33"/>
      <c r="K32" s="33"/>
    </row>
    <row r="33" spans="1:11" hidden="1" x14ac:dyDescent="0.25">
      <c r="A33" s="31" t="s">
        <v>112</v>
      </c>
      <c r="B33" s="32">
        <v>2</v>
      </c>
      <c r="C33" s="34"/>
      <c r="D33" s="34"/>
      <c r="E33" s="34"/>
      <c r="F33" s="34"/>
      <c r="G33" s="34"/>
      <c r="H33" s="34"/>
      <c r="I33" s="33"/>
      <c r="J33" s="33"/>
      <c r="K33" s="33"/>
    </row>
    <row r="34" spans="1:11" hidden="1" x14ac:dyDescent="0.25">
      <c r="A34" s="31" t="s">
        <v>269</v>
      </c>
      <c r="B34" s="32">
        <v>2</v>
      </c>
      <c r="C34" s="34"/>
      <c r="D34" s="34"/>
      <c r="E34" s="34"/>
      <c r="F34" s="34"/>
      <c r="G34" s="34"/>
      <c r="H34" s="34"/>
      <c r="I34" s="33"/>
      <c r="J34" s="33"/>
      <c r="K34" s="33"/>
    </row>
    <row r="35" spans="1:11" hidden="1" x14ac:dyDescent="0.25">
      <c r="A35" s="31" t="s">
        <v>270</v>
      </c>
      <c r="B35" s="32">
        <v>2</v>
      </c>
      <c r="C35" s="34"/>
      <c r="D35" s="34"/>
      <c r="E35" s="34"/>
      <c r="F35" s="34"/>
      <c r="G35" s="34"/>
      <c r="H35" s="34"/>
      <c r="I35" s="33"/>
      <c r="J35" s="33"/>
      <c r="K35" s="33"/>
    </row>
    <row r="36" spans="1:11" hidden="1" x14ac:dyDescent="0.25">
      <c r="A36" s="31" t="s">
        <v>271</v>
      </c>
      <c r="B36" s="32">
        <v>2</v>
      </c>
      <c r="C36" s="34"/>
      <c r="D36" s="34"/>
      <c r="E36" s="34"/>
      <c r="F36" s="34"/>
      <c r="G36" s="34"/>
      <c r="H36" s="34"/>
      <c r="I36" s="33"/>
      <c r="J36" s="33"/>
      <c r="K36" s="33"/>
    </row>
    <row r="37" spans="1:11" hidden="1" x14ac:dyDescent="0.25">
      <c r="A37" s="31" t="s">
        <v>272</v>
      </c>
      <c r="B37" s="32">
        <v>2</v>
      </c>
      <c r="C37" s="34"/>
      <c r="D37" s="34"/>
      <c r="E37" s="34"/>
      <c r="F37" s="34"/>
      <c r="G37" s="34"/>
      <c r="H37" s="34"/>
      <c r="I37" s="33"/>
      <c r="J37" s="33"/>
      <c r="K37" s="33"/>
    </row>
    <row r="38" spans="1:11" hidden="1" x14ac:dyDescent="0.25">
      <c r="A38" s="31" t="s">
        <v>273</v>
      </c>
      <c r="B38" s="32">
        <v>2</v>
      </c>
      <c r="C38" s="34"/>
      <c r="D38" s="34"/>
      <c r="E38" s="34"/>
      <c r="F38" s="34"/>
      <c r="G38" s="34"/>
      <c r="H38" s="34"/>
      <c r="I38" s="33"/>
      <c r="J38" s="33"/>
      <c r="K38" s="33"/>
    </row>
    <row r="39" spans="1:11" hidden="1" x14ac:dyDescent="0.25">
      <c r="A39" s="31" t="s">
        <v>274</v>
      </c>
      <c r="B39" s="32">
        <v>2</v>
      </c>
      <c r="C39" s="34"/>
      <c r="D39" s="34"/>
      <c r="E39" s="34"/>
      <c r="F39" s="34"/>
      <c r="G39" s="34"/>
      <c r="H39" s="34"/>
      <c r="I39" s="33"/>
      <c r="J39" s="33"/>
      <c r="K39" s="33"/>
    </row>
    <row r="40" spans="1:11" hidden="1" x14ac:dyDescent="0.25">
      <c r="A40" s="31" t="s">
        <v>275</v>
      </c>
      <c r="B40" s="32">
        <v>2</v>
      </c>
      <c r="C40" s="34"/>
      <c r="D40" s="34"/>
      <c r="E40" s="34"/>
      <c r="F40" s="34"/>
      <c r="G40" s="34"/>
      <c r="H40" s="34"/>
      <c r="I40" s="33"/>
      <c r="J40" s="33"/>
      <c r="K40" s="33"/>
    </row>
    <row r="41" spans="1:11" hidden="1" x14ac:dyDescent="0.25">
      <c r="A41" s="31" t="s">
        <v>276</v>
      </c>
      <c r="B41" s="32">
        <v>2</v>
      </c>
      <c r="C41" s="34"/>
      <c r="D41" s="34"/>
      <c r="E41" s="34"/>
      <c r="F41" s="34"/>
      <c r="G41" s="34"/>
      <c r="H41" s="34"/>
      <c r="I41" s="33"/>
      <c r="J41" s="33"/>
      <c r="K41" s="33"/>
    </row>
    <row r="42" spans="1:11" hidden="1" x14ac:dyDescent="0.25">
      <c r="A42" s="31" t="s">
        <v>277</v>
      </c>
      <c r="B42" s="32">
        <v>2</v>
      </c>
      <c r="C42" s="34"/>
      <c r="D42" s="34"/>
      <c r="E42" s="34"/>
      <c r="F42" s="34"/>
      <c r="G42" s="34"/>
      <c r="H42" s="34"/>
      <c r="I42" s="33"/>
      <c r="J42" s="33"/>
      <c r="K42" s="33"/>
    </row>
    <row r="43" spans="1:11" hidden="1" x14ac:dyDescent="0.25">
      <c r="A43" s="31" t="s">
        <v>278</v>
      </c>
      <c r="B43" s="32">
        <v>2</v>
      </c>
      <c r="C43" s="34"/>
      <c r="D43" s="34"/>
      <c r="E43" s="34"/>
      <c r="F43" s="34"/>
      <c r="G43" s="34"/>
      <c r="H43" s="34"/>
      <c r="I43" s="33"/>
      <c r="J43" s="33"/>
      <c r="K43" s="33"/>
    </row>
    <row r="44" spans="1:11" hidden="1" x14ac:dyDescent="0.25">
      <c r="A44" s="31" t="s">
        <v>279</v>
      </c>
      <c r="B44" s="32">
        <v>2</v>
      </c>
      <c r="C44" s="34"/>
      <c r="D44" s="34"/>
      <c r="E44" s="34"/>
      <c r="F44" s="34"/>
      <c r="G44" s="34"/>
      <c r="H44" s="34"/>
      <c r="I44" s="33"/>
      <c r="J44" s="33"/>
      <c r="K44" s="33"/>
    </row>
    <row r="45" spans="1:11" hidden="1" x14ac:dyDescent="0.25">
      <c r="A45" s="31" t="s">
        <v>280</v>
      </c>
      <c r="B45" s="32">
        <v>2</v>
      </c>
      <c r="C45" s="34"/>
      <c r="D45" s="34"/>
      <c r="E45" s="34"/>
      <c r="F45" s="34"/>
      <c r="G45" s="34"/>
      <c r="H45" s="34"/>
      <c r="I45" s="33"/>
      <c r="J45" s="33"/>
      <c r="K45" s="33"/>
    </row>
    <row r="46" spans="1:11" hidden="1" x14ac:dyDescent="0.25">
      <c r="A46" s="31" t="s">
        <v>166</v>
      </c>
      <c r="B46" s="32">
        <v>2</v>
      </c>
      <c r="C46" s="34"/>
      <c r="D46" s="34"/>
      <c r="E46" s="34"/>
      <c r="F46" s="34"/>
      <c r="G46" s="34"/>
      <c r="H46" s="34"/>
      <c r="I46" s="33"/>
      <c r="J46" s="33"/>
      <c r="K46" s="33"/>
    </row>
    <row r="47" spans="1:11" hidden="1" x14ac:dyDescent="0.25">
      <c r="A47" s="31" t="s">
        <v>281</v>
      </c>
      <c r="B47" s="32">
        <v>2</v>
      </c>
      <c r="C47" s="34"/>
      <c r="D47" s="34"/>
      <c r="E47" s="34"/>
      <c r="F47" s="34"/>
      <c r="G47" s="34"/>
      <c r="H47" s="34"/>
      <c r="I47" s="33"/>
      <c r="J47" s="33"/>
      <c r="K47" s="33"/>
    </row>
    <row r="48" spans="1:11" hidden="1" x14ac:dyDescent="0.25">
      <c r="A48" s="31" t="s">
        <v>282</v>
      </c>
      <c r="B48" s="32">
        <v>2</v>
      </c>
      <c r="C48" s="34"/>
      <c r="D48" s="34"/>
      <c r="E48" s="34"/>
      <c r="F48" s="34"/>
      <c r="G48" s="34"/>
      <c r="H48" s="34"/>
      <c r="I48" s="33"/>
      <c r="J48" s="33"/>
      <c r="K48" s="33"/>
    </row>
    <row r="49" spans="1:11" hidden="1" x14ac:dyDescent="0.25">
      <c r="A49" s="31" t="s">
        <v>283</v>
      </c>
      <c r="B49" s="32">
        <v>2</v>
      </c>
      <c r="C49" s="34"/>
      <c r="D49" s="34"/>
      <c r="E49" s="34"/>
      <c r="F49" s="34"/>
      <c r="G49" s="34"/>
      <c r="H49" s="34"/>
      <c r="I49" s="33"/>
      <c r="J49" s="33"/>
      <c r="K49" s="33"/>
    </row>
    <row r="50" spans="1:11" hidden="1" x14ac:dyDescent="0.25">
      <c r="A50" s="31" t="s">
        <v>284</v>
      </c>
      <c r="B50" s="32">
        <v>2</v>
      </c>
      <c r="C50" s="34"/>
      <c r="D50" s="34"/>
      <c r="E50" s="34"/>
      <c r="F50" s="34"/>
      <c r="G50" s="34"/>
      <c r="H50" s="34"/>
      <c r="I50" s="33"/>
      <c r="J50" s="33"/>
      <c r="K50" s="33"/>
    </row>
    <row r="51" spans="1:11" hidden="1" x14ac:dyDescent="0.25">
      <c r="A51" s="31" t="s">
        <v>285</v>
      </c>
      <c r="B51" s="32">
        <v>2</v>
      </c>
      <c r="C51" s="34"/>
      <c r="D51" s="34"/>
      <c r="E51" s="34"/>
      <c r="F51" s="34"/>
      <c r="G51" s="34"/>
      <c r="H51" s="34"/>
      <c r="I51" s="33"/>
      <c r="J51" s="33"/>
      <c r="K51" s="33"/>
    </row>
    <row r="52" spans="1:11" hidden="1" x14ac:dyDescent="0.25">
      <c r="A52" s="31" t="s">
        <v>286</v>
      </c>
      <c r="B52" s="32">
        <v>2</v>
      </c>
      <c r="C52" s="34"/>
      <c r="D52" s="34"/>
      <c r="E52" s="34"/>
      <c r="F52" s="34"/>
      <c r="G52" s="34"/>
      <c r="H52" s="34"/>
      <c r="I52" s="33"/>
      <c r="J52" s="33"/>
      <c r="K52" s="33"/>
    </row>
    <row r="54" spans="1:11" x14ac:dyDescent="0.25">
      <c r="A54" s="43" t="s">
        <v>143</v>
      </c>
      <c r="C54" s="24">
        <f>SUM(C4:C23)/15</f>
        <v>65.973333333333329</v>
      </c>
      <c r="D54" s="24">
        <f t="shared" ref="D54:E54" si="6">SUM(D4:D23)/15</f>
        <v>68.326666666666668</v>
      </c>
      <c r="E54" s="24">
        <f t="shared" si="6"/>
        <v>67.10951030536998</v>
      </c>
      <c r="F54" s="24">
        <f>SUM(F4:F23)/16</f>
        <v>54.015625</v>
      </c>
      <c r="G54" s="24">
        <f t="shared" ref="G54:H54" si="7">SUM(G4:G23)/16</f>
        <v>55.421875</v>
      </c>
      <c r="H54" s="24">
        <f t="shared" si="7"/>
        <v>54.708743079614472</v>
      </c>
      <c r="I54" s="94">
        <f t="shared" ref="I54" si="8">C54/F54*100</f>
        <v>122.13749879471602</v>
      </c>
      <c r="J54" s="94">
        <f t="shared" ref="J54" si="9">D54/G54*100</f>
        <v>123.28465369796071</v>
      </c>
      <c r="K54" s="94">
        <f t="shared" ref="K54" si="10">E54/H54*100</f>
        <v>122.66688380632212</v>
      </c>
    </row>
  </sheetData>
  <mergeCells count="5">
    <mergeCell ref="C1:E1"/>
    <mergeCell ref="F1:H1"/>
    <mergeCell ref="I1:K1"/>
    <mergeCell ref="A1:A2"/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0"/>
  <sheetViews>
    <sheetView workbookViewId="0">
      <selection activeCell="I20" sqref="I20"/>
    </sheetView>
  </sheetViews>
  <sheetFormatPr defaultRowHeight="15" x14ac:dyDescent="0.25"/>
  <cols>
    <col min="1" max="1" width="25.570312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1" t="s">
        <v>4</v>
      </c>
      <c r="D2" s="1" t="s">
        <v>5</v>
      </c>
      <c r="E2" s="1" t="s">
        <v>6</v>
      </c>
      <c r="F2" s="1" t="s">
        <v>4</v>
      </c>
      <c r="G2" s="1" t="s">
        <v>5</v>
      </c>
      <c r="H2" s="1" t="s">
        <v>6</v>
      </c>
      <c r="I2" s="1" t="s">
        <v>4</v>
      </c>
      <c r="J2" s="1" t="s">
        <v>5</v>
      </c>
      <c r="K2" s="1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8</v>
      </c>
      <c r="B4" s="6">
        <v>1</v>
      </c>
      <c r="C4" s="100">
        <v>80</v>
      </c>
      <c r="D4" s="100">
        <v>80</v>
      </c>
      <c r="E4" s="7">
        <f>GEOMEAN(C4:D4)</f>
        <v>80</v>
      </c>
      <c r="F4" s="7">
        <v>75.56</v>
      </c>
      <c r="G4" s="7">
        <v>75.56</v>
      </c>
      <c r="H4" s="7">
        <f>GEOMEAN(F4:G4)</f>
        <v>75.56</v>
      </c>
      <c r="I4" s="7">
        <f>C4/F4*100</f>
        <v>105.87612493382741</v>
      </c>
      <c r="J4" s="7">
        <f t="shared" ref="J4:K4" si="0">D4/G4*100</f>
        <v>105.87612493382741</v>
      </c>
      <c r="K4" s="7">
        <f t="shared" si="0"/>
        <v>105.87612493382741</v>
      </c>
    </row>
    <row r="5" spans="1:11" x14ac:dyDescent="0.25">
      <c r="A5" s="5" t="s">
        <v>9</v>
      </c>
      <c r="B5" s="6">
        <v>1</v>
      </c>
      <c r="C5" s="100">
        <v>81.25</v>
      </c>
      <c r="D5" s="100">
        <v>81.25</v>
      </c>
      <c r="E5" s="7">
        <f t="shared" ref="E5:E10" si="1">GEOMEAN(C5:D5)</f>
        <v>81.25</v>
      </c>
      <c r="F5" s="7">
        <v>81.25</v>
      </c>
      <c r="G5" s="7">
        <v>81.25</v>
      </c>
      <c r="H5" s="7">
        <f t="shared" ref="H5:H10" si="2">GEOMEAN(F5:G5)</f>
        <v>81.25</v>
      </c>
      <c r="I5" s="7">
        <f t="shared" ref="I5:I10" si="3">C5/F5*100</f>
        <v>100</v>
      </c>
      <c r="J5" s="7">
        <f t="shared" ref="J5:J10" si="4">D5/G5*100</f>
        <v>100</v>
      </c>
      <c r="K5" s="7">
        <f t="shared" ref="K5:K10" si="5">E5/H5*100</f>
        <v>100</v>
      </c>
    </row>
    <row r="6" spans="1:11" x14ac:dyDescent="0.25">
      <c r="A6" s="5" t="s">
        <v>10</v>
      </c>
      <c r="B6" s="6">
        <v>1</v>
      </c>
      <c r="C6" s="101"/>
      <c r="D6" s="101"/>
      <c r="E6" s="7"/>
      <c r="F6" s="7"/>
      <c r="G6" s="7"/>
      <c r="H6" s="7"/>
      <c r="I6" s="7"/>
      <c r="J6" s="7"/>
      <c r="K6" s="7"/>
    </row>
    <row r="7" spans="1:11" x14ac:dyDescent="0.25">
      <c r="A7" s="5" t="s">
        <v>11</v>
      </c>
      <c r="B7" s="6">
        <v>1</v>
      </c>
      <c r="C7" s="100">
        <v>93.75</v>
      </c>
      <c r="D7" s="100">
        <v>93.75</v>
      </c>
      <c r="E7" s="7">
        <f t="shared" si="1"/>
        <v>93.75</v>
      </c>
      <c r="F7" s="7">
        <v>81.25</v>
      </c>
      <c r="G7" s="7">
        <v>81.25</v>
      </c>
      <c r="H7" s="7">
        <f t="shared" si="2"/>
        <v>81.25</v>
      </c>
      <c r="I7" s="7">
        <f t="shared" si="3"/>
        <v>115.38461538461537</v>
      </c>
      <c r="J7" s="7">
        <f t="shared" si="4"/>
        <v>115.38461538461537</v>
      </c>
      <c r="K7" s="7">
        <f t="shared" si="5"/>
        <v>115.38461538461537</v>
      </c>
    </row>
    <row r="8" spans="1:11" x14ac:dyDescent="0.25">
      <c r="A8" s="5" t="s">
        <v>12</v>
      </c>
      <c r="B8" s="6">
        <v>1</v>
      </c>
      <c r="C8" s="100">
        <v>75</v>
      </c>
      <c r="D8" s="100">
        <v>75</v>
      </c>
      <c r="E8" s="7">
        <f t="shared" si="1"/>
        <v>75</v>
      </c>
      <c r="F8" s="7">
        <v>75</v>
      </c>
      <c r="G8" s="7">
        <v>75</v>
      </c>
      <c r="H8" s="7">
        <f t="shared" si="2"/>
        <v>75</v>
      </c>
      <c r="I8" s="7">
        <f t="shared" si="3"/>
        <v>100</v>
      </c>
      <c r="J8" s="7">
        <f t="shared" si="4"/>
        <v>100</v>
      </c>
      <c r="K8" s="7">
        <f t="shared" si="5"/>
        <v>100</v>
      </c>
    </row>
    <row r="9" spans="1:11" x14ac:dyDescent="0.25">
      <c r="A9" s="5" t="s">
        <v>13</v>
      </c>
      <c r="B9" s="6">
        <v>1</v>
      </c>
      <c r="C9" s="100">
        <v>79</v>
      </c>
      <c r="D9" s="100">
        <v>79</v>
      </c>
      <c r="E9" s="7">
        <f t="shared" si="1"/>
        <v>79</v>
      </c>
      <c r="F9" s="7">
        <v>79</v>
      </c>
      <c r="G9" s="7">
        <v>79</v>
      </c>
      <c r="H9" s="7">
        <f t="shared" si="2"/>
        <v>79</v>
      </c>
      <c r="I9" s="7">
        <f t="shared" si="3"/>
        <v>100</v>
      </c>
      <c r="J9" s="7">
        <f t="shared" si="4"/>
        <v>100</v>
      </c>
      <c r="K9" s="7">
        <f t="shared" si="5"/>
        <v>100</v>
      </c>
    </row>
    <row r="10" spans="1:11" x14ac:dyDescent="0.25">
      <c r="A10" s="5" t="s">
        <v>14</v>
      </c>
      <c r="B10" s="6">
        <v>1</v>
      </c>
      <c r="C10" s="100">
        <v>78</v>
      </c>
      <c r="D10" s="100">
        <v>78</v>
      </c>
      <c r="E10" s="7">
        <f t="shared" si="1"/>
        <v>78</v>
      </c>
      <c r="F10" s="7">
        <v>78</v>
      </c>
      <c r="G10" s="7">
        <v>78</v>
      </c>
      <c r="H10" s="7">
        <f t="shared" si="2"/>
        <v>78</v>
      </c>
      <c r="I10" s="7">
        <f t="shared" si="3"/>
        <v>100</v>
      </c>
      <c r="J10" s="7">
        <f t="shared" si="4"/>
        <v>100</v>
      </c>
      <c r="K10" s="7">
        <f t="shared" si="5"/>
        <v>100</v>
      </c>
    </row>
    <row r="11" spans="1:11" x14ac:dyDescent="0.25">
      <c r="A11" s="2" t="s">
        <v>15</v>
      </c>
      <c r="B11" s="3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5" t="s">
        <v>8</v>
      </c>
      <c r="B12" s="6">
        <v>2</v>
      </c>
      <c r="C12" s="8"/>
      <c r="D12" s="8"/>
      <c r="E12" s="8"/>
      <c r="F12" s="8"/>
      <c r="G12" s="8"/>
      <c r="H12" s="8"/>
      <c r="I12" s="7"/>
      <c r="J12" s="7"/>
      <c r="K12" s="7"/>
    </row>
    <row r="13" spans="1:11" x14ac:dyDescent="0.25">
      <c r="A13" s="5" t="s">
        <v>9</v>
      </c>
      <c r="B13" s="6">
        <v>2</v>
      </c>
      <c r="C13" s="8"/>
      <c r="D13" s="8"/>
      <c r="E13" s="8"/>
      <c r="F13" s="8"/>
      <c r="G13" s="8"/>
      <c r="H13" s="8"/>
      <c r="I13" s="7"/>
      <c r="J13" s="7"/>
      <c r="K13" s="7"/>
    </row>
    <row r="14" spans="1:11" x14ac:dyDescent="0.25">
      <c r="A14" s="5" t="s">
        <v>10</v>
      </c>
      <c r="B14" s="6">
        <v>2</v>
      </c>
      <c r="C14" s="8"/>
      <c r="D14" s="8"/>
      <c r="E14" s="8"/>
      <c r="F14" s="8"/>
      <c r="G14" s="8"/>
      <c r="H14" s="8"/>
      <c r="I14" s="7"/>
      <c r="J14" s="7"/>
      <c r="K14" s="7"/>
    </row>
    <row r="15" spans="1:11" x14ac:dyDescent="0.25">
      <c r="A15" s="5" t="s">
        <v>11</v>
      </c>
      <c r="B15" s="6">
        <v>2</v>
      </c>
      <c r="C15" s="8"/>
      <c r="D15" s="8"/>
      <c r="E15" s="8"/>
      <c r="F15" s="8"/>
      <c r="G15" s="8"/>
      <c r="H15" s="8"/>
      <c r="I15" s="7"/>
      <c r="J15" s="7"/>
      <c r="K15" s="7"/>
    </row>
    <row r="16" spans="1:11" x14ac:dyDescent="0.25">
      <c r="A16" s="5" t="s">
        <v>12</v>
      </c>
      <c r="B16" s="6">
        <v>2</v>
      </c>
      <c r="C16" s="8"/>
      <c r="D16" s="8"/>
      <c r="E16" s="8"/>
      <c r="F16" s="8"/>
      <c r="G16" s="8"/>
      <c r="H16" s="8"/>
      <c r="I16" s="7"/>
      <c r="J16" s="7"/>
      <c r="K16" s="7"/>
    </row>
    <row r="17" spans="1:11" x14ac:dyDescent="0.25">
      <c r="A17" s="5" t="s">
        <v>13</v>
      </c>
      <c r="B17" s="6">
        <v>2</v>
      </c>
      <c r="C17" s="8"/>
      <c r="D17" s="8"/>
      <c r="E17" s="8"/>
      <c r="F17" s="8"/>
      <c r="G17" s="8"/>
      <c r="H17" s="8"/>
      <c r="I17" s="7"/>
      <c r="J17" s="7"/>
      <c r="K17" s="7"/>
    </row>
    <row r="18" spans="1:11" x14ac:dyDescent="0.25">
      <c r="A18" s="5" t="s">
        <v>14</v>
      </c>
      <c r="B18" s="6">
        <v>2</v>
      </c>
      <c r="C18" s="8"/>
      <c r="D18" s="8"/>
      <c r="E18" s="8"/>
      <c r="F18" s="8"/>
      <c r="G18" s="8"/>
      <c r="H18" s="8"/>
      <c r="I18" s="7"/>
      <c r="J18" s="7"/>
      <c r="K18" s="7"/>
    </row>
    <row r="20" spans="1:11" x14ac:dyDescent="0.25">
      <c r="A20" t="s">
        <v>143</v>
      </c>
      <c r="C20" s="18">
        <f>SUM(C4:C10)/5</f>
        <v>97.4</v>
      </c>
      <c r="D20" s="18">
        <f>SUM(D4:D10)/5</f>
        <v>97.4</v>
      </c>
      <c r="E20" s="18">
        <f>SUM(E4:E10)/5</f>
        <v>97.4</v>
      </c>
      <c r="F20" s="18">
        <f>SUM(F4:F10)/6</f>
        <v>78.343333333333334</v>
      </c>
      <c r="G20" s="18">
        <f>SUM(G4:G10)/6</f>
        <v>78.343333333333334</v>
      </c>
      <c r="H20" s="18">
        <f>SUM(H4:H10)/6</f>
        <v>78.343333333333334</v>
      </c>
      <c r="I20" s="94">
        <f t="shared" ref="I20" si="6">C20/F20*100</f>
        <v>124.32455431221547</v>
      </c>
      <c r="J20" s="94">
        <f t="shared" ref="J20" si="7">D20/G20*100</f>
        <v>124.32455431221547</v>
      </c>
      <c r="K20" s="94">
        <f t="shared" ref="K20" si="8">E20/H20*100</f>
        <v>124.32455431221547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6"/>
  <sheetViews>
    <sheetView zoomScale="90" zoomScaleNormal="90" workbookViewId="0">
      <selection activeCell="E24" sqref="E24"/>
    </sheetView>
  </sheetViews>
  <sheetFormatPr defaultRowHeight="15" x14ac:dyDescent="0.25"/>
  <cols>
    <col min="1" max="1" width="40.2851562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22" t="s">
        <v>4</v>
      </c>
      <c r="D2" s="22" t="s">
        <v>5</v>
      </c>
      <c r="E2" s="22" t="s">
        <v>6</v>
      </c>
      <c r="F2" s="22" t="s">
        <v>4</v>
      </c>
      <c r="G2" s="22" t="s">
        <v>5</v>
      </c>
      <c r="H2" s="22" t="s">
        <v>6</v>
      </c>
      <c r="I2" s="22" t="s">
        <v>4</v>
      </c>
      <c r="J2" s="22" t="s">
        <v>5</v>
      </c>
      <c r="K2" s="22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349</v>
      </c>
      <c r="B4" s="6">
        <v>1</v>
      </c>
      <c r="C4" s="7">
        <v>86</v>
      </c>
      <c r="D4" s="7">
        <v>107.09</v>
      </c>
      <c r="E4" s="7">
        <f>GEOMEAN(C4:D4)</f>
        <v>95.967390294828789</v>
      </c>
      <c r="F4" s="7">
        <v>85.45</v>
      </c>
      <c r="G4" s="7">
        <v>103</v>
      </c>
      <c r="H4" s="7">
        <f>GEOMEAN(F4:G4)</f>
        <v>93.815510444702056</v>
      </c>
      <c r="I4" s="7">
        <f t="shared" ref="I4:K4" si="0">C4/F4*100</f>
        <v>100.64365125804564</v>
      </c>
      <c r="J4" s="7">
        <f t="shared" si="0"/>
        <v>103.97087378640776</v>
      </c>
      <c r="K4" s="7">
        <f t="shared" si="0"/>
        <v>102.29373569458444</v>
      </c>
    </row>
    <row r="5" spans="1:11" x14ac:dyDescent="0.25">
      <c r="A5" s="5" t="s">
        <v>350</v>
      </c>
      <c r="B5" s="6">
        <v>1</v>
      </c>
      <c r="C5" s="7">
        <v>94.55</v>
      </c>
      <c r="D5" s="7">
        <v>100</v>
      </c>
      <c r="E5" s="7">
        <f t="shared" ref="E5:E22" si="1">GEOMEAN(C5:D5)</f>
        <v>97.236824300261887</v>
      </c>
      <c r="F5" s="7">
        <v>87.27</v>
      </c>
      <c r="G5" s="7">
        <v>100</v>
      </c>
      <c r="H5" s="7">
        <f t="shared" ref="H5:H20" si="2">GEOMEAN(F5:G5)</f>
        <v>93.418413602458486</v>
      </c>
      <c r="I5" s="7">
        <f t="shared" ref="I5:I12" si="3">C5/F5*100</f>
        <v>108.3419273518964</v>
      </c>
      <c r="J5" s="7">
        <f t="shared" ref="J5:J12" si="4">D5/G5*100</f>
        <v>100</v>
      </c>
      <c r="K5" s="7">
        <f t="shared" ref="K5:K12" si="5">E5/H5*100</f>
        <v>104.08742832441217</v>
      </c>
    </row>
    <row r="6" spans="1:11" x14ac:dyDescent="0.25">
      <c r="A6" s="5" t="s">
        <v>351</v>
      </c>
      <c r="B6" s="6">
        <v>1</v>
      </c>
      <c r="C6" s="8">
        <v>100</v>
      </c>
      <c r="D6" s="8">
        <v>100</v>
      </c>
      <c r="E6" s="7">
        <f t="shared" si="1"/>
        <v>100</v>
      </c>
      <c r="F6" s="7">
        <v>78.33</v>
      </c>
      <c r="G6" s="7">
        <v>87.27</v>
      </c>
      <c r="H6" s="7">
        <f t="shared" si="2"/>
        <v>82.679254350774116</v>
      </c>
      <c r="I6" s="7">
        <f t="shared" si="3"/>
        <v>127.66500702157539</v>
      </c>
      <c r="J6" s="7">
        <f t="shared" si="4"/>
        <v>114.58691417440127</v>
      </c>
      <c r="K6" s="7">
        <f t="shared" si="5"/>
        <v>120.94932493675023</v>
      </c>
    </row>
    <row r="7" spans="1:11" x14ac:dyDescent="0.25">
      <c r="A7" s="5" t="s">
        <v>352</v>
      </c>
      <c r="B7" s="6">
        <v>1</v>
      </c>
      <c r="C7" s="8"/>
      <c r="D7" s="8"/>
      <c r="E7" s="7"/>
      <c r="F7" s="8"/>
      <c r="G7" s="8"/>
      <c r="H7" s="7"/>
      <c r="I7" s="7"/>
      <c r="J7" s="7"/>
      <c r="K7" s="7"/>
    </row>
    <row r="8" spans="1:11" x14ac:dyDescent="0.25">
      <c r="A8" s="5" t="s">
        <v>353</v>
      </c>
      <c r="B8" s="6">
        <v>1</v>
      </c>
      <c r="C8" s="7">
        <v>92</v>
      </c>
      <c r="D8" s="7">
        <v>110</v>
      </c>
      <c r="E8" s="7">
        <f t="shared" si="1"/>
        <v>100.59821071967433</v>
      </c>
      <c r="F8" s="7">
        <v>90.91</v>
      </c>
      <c r="G8" s="7">
        <v>94</v>
      </c>
      <c r="H8" s="7">
        <f t="shared" si="2"/>
        <v>92.442089980700885</v>
      </c>
      <c r="I8" s="7">
        <f t="shared" si="3"/>
        <v>101.1989880101199</v>
      </c>
      <c r="J8" s="7">
        <f t="shared" si="4"/>
        <v>117.02127659574468</v>
      </c>
      <c r="K8" s="7">
        <f t="shared" si="5"/>
        <v>108.822951472296</v>
      </c>
    </row>
    <row r="9" spans="1:11" x14ac:dyDescent="0.25">
      <c r="A9" s="5" t="s">
        <v>354</v>
      </c>
      <c r="B9" s="6">
        <v>1</v>
      </c>
      <c r="C9" s="8"/>
      <c r="D9" s="8"/>
      <c r="E9" s="7"/>
      <c r="F9" s="7">
        <v>78.180000000000007</v>
      </c>
      <c r="G9" s="7">
        <v>81.819999999999993</v>
      </c>
      <c r="H9" s="7">
        <f t="shared" si="2"/>
        <v>79.979294820597161</v>
      </c>
      <c r="I9" s="7">
        <f t="shared" si="3"/>
        <v>0</v>
      </c>
      <c r="J9" s="7">
        <f t="shared" si="4"/>
        <v>0</v>
      </c>
      <c r="K9" s="7">
        <f t="shared" si="5"/>
        <v>0</v>
      </c>
    </row>
    <row r="10" spans="1:11" x14ac:dyDescent="0.25">
      <c r="A10" s="5" t="s">
        <v>355</v>
      </c>
      <c r="B10" s="6">
        <v>1</v>
      </c>
      <c r="C10" s="7">
        <v>100</v>
      </c>
      <c r="D10" s="7">
        <v>115.8</v>
      </c>
      <c r="E10" s="7">
        <f t="shared" si="1"/>
        <v>107.61040841851684</v>
      </c>
      <c r="F10" s="7">
        <v>94</v>
      </c>
      <c r="G10" s="7">
        <v>100</v>
      </c>
      <c r="H10" s="7">
        <f t="shared" si="2"/>
        <v>96.95359714832658</v>
      </c>
      <c r="I10" s="7">
        <f t="shared" si="3"/>
        <v>106.38297872340425</v>
      </c>
      <c r="J10" s="7">
        <f t="shared" si="4"/>
        <v>115.8</v>
      </c>
      <c r="K10" s="7">
        <f t="shared" si="5"/>
        <v>110.9916615614444</v>
      </c>
    </row>
    <row r="11" spans="1:11" x14ac:dyDescent="0.25">
      <c r="A11" s="5" t="s">
        <v>356</v>
      </c>
      <c r="B11" s="6">
        <v>1</v>
      </c>
      <c r="C11" s="8"/>
      <c r="D11" s="8"/>
      <c r="E11" s="7"/>
      <c r="F11" s="8"/>
      <c r="G11" s="8"/>
      <c r="H11" s="7"/>
      <c r="I11" s="7"/>
      <c r="J11" s="7"/>
      <c r="K11" s="7"/>
    </row>
    <row r="12" spans="1:11" x14ac:dyDescent="0.25">
      <c r="A12" s="5" t="s">
        <v>357</v>
      </c>
      <c r="B12" s="6">
        <v>1</v>
      </c>
      <c r="C12" s="7">
        <v>75</v>
      </c>
      <c r="D12" s="7">
        <v>75</v>
      </c>
      <c r="E12" s="7">
        <f t="shared" si="1"/>
        <v>75</v>
      </c>
      <c r="F12" s="7">
        <v>75</v>
      </c>
      <c r="G12" s="7">
        <v>94.55</v>
      </c>
      <c r="H12" s="7">
        <f t="shared" si="2"/>
        <v>84.209560027350818</v>
      </c>
      <c r="I12" s="7">
        <f t="shared" si="3"/>
        <v>100</v>
      </c>
      <c r="J12" s="7">
        <f t="shared" si="4"/>
        <v>79.323109465891065</v>
      </c>
      <c r="K12" s="7">
        <f t="shared" si="5"/>
        <v>89.063521974987637</v>
      </c>
    </row>
    <row r="13" spans="1:11" x14ac:dyDescent="0.25">
      <c r="A13" s="19" t="s">
        <v>15</v>
      </c>
      <c r="B13" s="3"/>
      <c r="C13" s="4"/>
      <c r="D13" s="4"/>
      <c r="E13" s="94"/>
      <c r="F13" s="4"/>
      <c r="G13" s="4"/>
      <c r="H13" s="94"/>
      <c r="I13" s="4"/>
      <c r="J13" s="4"/>
      <c r="K13" s="4"/>
    </row>
    <row r="14" spans="1:11" x14ac:dyDescent="0.25">
      <c r="A14" s="5" t="s">
        <v>349</v>
      </c>
      <c r="B14" s="6">
        <v>2</v>
      </c>
      <c r="C14" s="7">
        <v>59.8</v>
      </c>
      <c r="D14" s="7">
        <v>107.1</v>
      </c>
      <c r="E14" s="7">
        <f t="shared" si="1"/>
        <v>80.028619880640193</v>
      </c>
      <c r="F14" s="7">
        <v>59.8</v>
      </c>
      <c r="G14" s="7">
        <v>87</v>
      </c>
      <c r="H14" s="7">
        <f t="shared" si="2"/>
        <v>72.12905101275075</v>
      </c>
      <c r="I14" s="7">
        <f t="shared" ref="I14:I15" si="6">C14/F14*100</f>
        <v>100</v>
      </c>
      <c r="J14" s="7">
        <f t="shared" ref="J14:J15" si="7">D14/G14*100</f>
        <v>123.10344827586206</v>
      </c>
      <c r="K14" s="7">
        <f t="shared" ref="K14:K15" si="8">E14/H14*100</f>
        <v>110.95199334661005</v>
      </c>
    </row>
    <row r="15" spans="1:11" x14ac:dyDescent="0.25">
      <c r="A15" s="5" t="s">
        <v>350</v>
      </c>
      <c r="B15" s="6">
        <v>2</v>
      </c>
      <c r="C15" s="8"/>
      <c r="D15" s="8"/>
      <c r="E15" s="7"/>
      <c r="F15" s="7">
        <v>78.180000000000007</v>
      </c>
      <c r="G15" s="7">
        <v>78.180000000000007</v>
      </c>
      <c r="H15" s="7">
        <f t="shared" si="2"/>
        <v>78.180000000000007</v>
      </c>
      <c r="I15" s="7">
        <f t="shared" si="6"/>
        <v>0</v>
      </c>
      <c r="J15" s="7">
        <f t="shared" si="7"/>
        <v>0</v>
      </c>
      <c r="K15" s="7">
        <f t="shared" si="8"/>
        <v>0</v>
      </c>
    </row>
    <row r="16" spans="1:11" x14ac:dyDescent="0.25">
      <c r="A16" s="5" t="s">
        <v>351</v>
      </c>
      <c r="B16" s="6">
        <v>2</v>
      </c>
      <c r="C16" s="8"/>
      <c r="D16" s="8"/>
      <c r="E16" s="7"/>
      <c r="F16" s="8"/>
      <c r="G16" s="8"/>
      <c r="H16" s="7"/>
      <c r="I16" s="7"/>
      <c r="J16" s="7"/>
      <c r="K16" s="7"/>
    </row>
    <row r="17" spans="1:11" x14ac:dyDescent="0.25">
      <c r="A17" s="5" t="s">
        <v>352</v>
      </c>
      <c r="B17" s="6">
        <v>2</v>
      </c>
      <c r="C17" s="8"/>
      <c r="D17" s="8"/>
      <c r="E17" s="7"/>
      <c r="F17" s="8"/>
      <c r="G17" s="8"/>
      <c r="H17" s="7"/>
      <c r="I17" s="7"/>
      <c r="J17" s="7"/>
      <c r="K17" s="7"/>
    </row>
    <row r="18" spans="1:11" x14ac:dyDescent="0.25">
      <c r="A18" s="5" t="s">
        <v>353</v>
      </c>
      <c r="B18" s="6">
        <v>2</v>
      </c>
      <c r="C18" s="7">
        <v>90.9</v>
      </c>
      <c r="D18" s="7">
        <v>94.5</v>
      </c>
      <c r="E18" s="7">
        <f t="shared" si="1"/>
        <v>92.682522624279073</v>
      </c>
      <c r="F18" s="8"/>
      <c r="G18" s="8"/>
      <c r="H18" s="7"/>
      <c r="I18" s="7"/>
      <c r="J18" s="7"/>
      <c r="K18" s="7"/>
    </row>
    <row r="19" spans="1:11" x14ac:dyDescent="0.25">
      <c r="A19" s="5" t="s">
        <v>354</v>
      </c>
      <c r="B19" s="6">
        <v>2</v>
      </c>
      <c r="C19" s="8"/>
      <c r="D19" s="8"/>
      <c r="E19" s="7"/>
      <c r="F19" s="8"/>
      <c r="G19" s="8"/>
      <c r="H19" s="7"/>
      <c r="I19" s="7"/>
      <c r="J19" s="7"/>
      <c r="K19" s="7"/>
    </row>
    <row r="20" spans="1:11" x14ac:dyDescent="0.25">
      <c r="A20" s="5" t="s">
        <v>355</v>
      </c>
      <c r="B20" s="6">
        <v>2</v>
      </c>
      <c r="C20" s="7">
        <v>59.8</v>
      </c>
      <c r="D20" s="7">
        <v>107.1</v>
      </c>
      <c r="E20" s="7">
        <f t="shared" si="1"/>
        <v>80.028619880640193</v>
      </c>
      <c r="F20" s="7">
        <v>59.8</v>
      </c>
      <c r="G20" s="7">
        <v>89.09</v>
      </c>
      <c r="H20" s="7">
        <f t="shared" si="2"/>
        <v>72.990287025055608</v>
      </c>
      <c r="I20" s="7">
        <f t="shared" ref="I20" si="9">C20/F20*100</f>
        <v>100</v>
      </c>
      <c r="J20" s="7">
        <f t="shared" ref="J20" si="10">D20/G20*100</f>
        <v>120.21551240318777</v>
      </c>
      <c r="K20" s="7">
        <f t="shared" ref="K20" si="11">E20/H20*100</f>
        <v>109.64283487906891</v>
      </c>
    </row>
    <row r="21" spans="1:11" x14ac:dyDescent="0.25">
      <c r="A21" s="5" t="s">
        <v>356</v>
      </c>
      <c r="B21" s="6">
        <v>2</v>
      </c>
      <c r="C21" s="8"/>
      <c r="D21" s="8"/>
      <c r="E21" s="7"/>
      <c r="F21" s="8"/>
      <c r="G21" s="8"/>
      <c r="H21" s="7"/>
      <c r="I21" s="7"/>
      <c r="J21" s="7"/>
      <c r="K21" s="7"/>
    </row>
    <row r="22" spans="1:11" x14ac:dyDescent="0.25">
      <c r="A22" s="5" t="s">
        <v>357</v>
      </c>
      <c r="B22" s="6">
        <v>2</v>
      </c>
      <c r="C22" s="7">
        <v>104</v>
      </c>
      <c r="D22" s="7">
        <v>104</v>
      </c>
      <c r="E22" s="7">
        <f t="shared" si="1"/>
        <v>104</v>
      </c>
      <c r="F22" s="8"/>
      <c r="G22" s="8"/>
      <c r="H22" s="7"/>
      <c r="I22" s="7"/>
      <c r="J22" s="7"/>
      <c r="K22" s="7"/>
    </row>
    <row r="24" spans="1:11" x14ac:dyDescent="0.25">
      <c r="A24" s="23" t="s">
        <v>143</v>
      </c>
      <c r="C24" s="44">
        <f>SUM(C4:C12)/6</f>
        <v>91.258333333333326</v>
      </c>
      <c r="D24" s="44">
        <f t="shared" ref="D24:E24" si="12">SUM(D4:D12)/6</f>
        <v>101.315</v>
      </c>
      <c r="E24" s="44">
        <f t="shared" si="12"/>
        <v>96.068805622213631</v>
      </c>
      <c r="F24" s="44">
        <f>SUM(F4:F12)/7</f>
        <v>84.162857142857163</v>
      </c>
      <c r="G24" s="44">
        <f>SUM(G4:G12)/7</f>
        <v>94.377142857142843</v>
      </c>
      <c r="H24" s="44">
        <f>SUM(H4:H12)/7</f>
        <v>89.071102910701441</v>
      </c>
      <c r="I24" s="94">
        <f t="shared" ref="I24" si="13">C24/F24*100</f>
        <v>108.43065032646453</v>
      </c>
      <c r="J24" s="94">
        <f t="shared" ref="J24" si="14">D24/G24*100</f>
        <v>107.35120489222574</v>
      </c>
      <c r="K24" s="94">
        <f t="shared" ref="K24" si="15">E24/H24*100</f>
        <v>107.85631083801417</v>
      </c>
    </row>
    <row r="25" spans="1:11" x14ac:dyDescent="0.25">
      <c r="I25" s="92"/>
      <c r="J25" s="92"/>
      <c r="K25" s="92"/>
    </row>
    <row r="26" spans="1:11" x14ac:dyDescent="0.25">
      <c r="A26" t="s">
        <v>359</v>
      </c>
      <c r="C26" s="44">
        <f>(C14+C18+C20+C22)/4</f>
        <v>78.625</v>
      </c>
      <c r="D26" s="44">
        <f t="shared" ref="D26:E26" si="16">(D14+D18+D20+D22)/4</f>
        <v>103.175</v>
      </c>
      <c r="E26" s="44">
        <f t="shared" si="16"/>
        <v>89.184940596389865</v>
      </c>
      <c r="F26" s="18">
        <f>(F14+F15+F20)/3</f>
        <v>65.926666666666677</v>
      </c>
      <c r="G26" s="18">
        <f t="shared" ref="G26:H26" si="17">(G14+G15+G20)/3</f>
        <v>84.756666666666675</v>
      </c>
      <c r="H26" s="18">
        <f t="shared" si="17"/>
        <v>74.433112679268788</v>
      </c>
      <c r="I26" s="94">
        <f t="shared" ref="I26" si="18">C26/F26*100</f>
        <v>119.26130043482657</v>
      </c>
      <c r="J26" s="94">
        <f t="shared" ref="J26" si="19">D26/G26*100</f>
        <v>121.73083729893419</v>
      </c>
      <c r="K26" s="94">
        <f t="shared" ref="K26" si="20">E26/H26*100</f>
        <v>119.81890503583598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K30"/>
  <sheetViews>
    <sheetView workbookViewId="0">
      <pane ySplit="2" topLeftCell="A3" activePane="bottomLeft" state="frozen"/>
      <selection pane="bottomLeft" activeCell="H30" sqref="H30"/>
    </sheetView>
  </sheetViews>
  <sheetFormatPr defaultRowHeight="15" outlineLevelRow="1" x14ac:dyDescent="0.25"/>
  <cols>
    <col min="1" max="1" width="28.5703125" style="78" customWidth="1"/>
    <col min="2" max="2" width="7.140625" style="78" customWidth="1"/>
    <col min="3" max="10" width="14.28515625" style="78" customWidth="1"/>
    <col min="11" max="11" width="14.140625" style="78" customWidth="1"/>
    <col min="12" max="16384" width="9.140625" style="78"/>
  </cols>
  <sheetData>
    <row r="1" spans="1:11" x14ac:dyDescent="0.25">
      <c r="A1" s="109" t="s">
        <v>0</v>
      </c>
      <c r="B1" s="109" t="s">
        <v>1</v>
      </c>
      <c r="C1" s="109" t="s">
        <v>645</v>
      </c>
      <c r="D1" s="109"/>
      <c r="E1" s="109"/>
      <c r="F1" s="109" t="s">
        <v>2</v>
      </c>
      <c r="G1" s="109"/>
      <c r="H1" s="109"/>
      <c r="I1" s="109" t="s">
        <v>3</v>
      </c>
      <c r="J1" s="109"/>
      <c r="K1" s="109"/>
    </row>
    <row r="2" spans="1:11" x14ac:dyDescent="0.25">
      <c r="A2" s="109"/>
      <c r="B2" s="109"/>
      <c r="C2" s="77" t="s">
        <v>4</v>
      </c>
      <c r="D2" s="77" t="s">
        <v>5</v>
      </c>
      <c r="E2" s="77" t="s">
        <v>6</v>
      </c>
      <c r="F2" s="77" t="s">
        <v>4</v>
      </c>
      <c r="G2" s="77" t="s">
        <v>5</v>
      </c>
      <c r="H2" s="77" t="s">
        <v>6</v>
      </c>
      <c r="I2" s="77" t="s">
        <v>4</v>
      </c>
      <c r="J2" s="77" t="s">
        <v>5</v>
      </c>
      <c r="K2" s="77" t="s">
        <v>6</v>
      </c>
    </row>
    <row r="3" spans="1:11" x14ac:dyDescent="0.25">
      <c r="A3" s="36" t="s">
        <v>7</v>
      </c>
      <c r="B3" s="52"/>
      <c r="C3" s="53"/>
      <c r="D3" s="53"/>
      <c r="E3" s="53"/>
      <c r="F3" s="53"/>
      <c r="G3" s="53"/>
      <c r="H3" s="53"/>
      <c r="I3" s="53"/>
      <c r="J3" s="53"/>
      <c r="K3" s="53"/>
    </row>
    <row r="4" spans="1:11" outlineLevel="1" collapsed="1" x14ac:dyDescent="0.25">
      <c r="A4" s="39" t="s">
        <v>554</v>
      </c>
      <c r="B4" s="40">
        <v>1</v>
      </c>
      <c r="C4" s="42">
        <v>121.74</v>
      </c>
      <c r="D4" s="42">
        <v>121.74</v>
      </c>
      <c r="E4" s="7">
        <f>GEOMEAN(C4:D4)</f>
        <v>121.74</v>
      </c>
      <c r="F4" s="42">
        <v>121.74</v>
      </c>
      <c r="G4" s="42">
        <v>121.74</v>
      </c>
      <c r="H4" s="7">
        <f>GEOMEAN(F4:G4)</f>
        <v>121.74</v>
      </c>
      <c r="I4" s="42">
        <f>C4/F4*100</f>
        <v>100</v>
      </c>
      <c r="J4" s="42">
        <f t="shared" ref="J4:K4" si="0">D4/G4*100</f>
        <v>100</v>
      </c>
      <c r="K4" s="42">
        <f t="shared" si="0"/>
        <v>100</v>
      </c>
    </row>
    <row r="5" spans="1:11" outlineLevel="1" collapsed="1" x14ac:dyDescent="0.25">
      <c r="A5" s="39" t="s">
        <v>555</v>
      </c>
      <c r="B5" s="40">
        <v>1</v>
      </c>
      <c r="C5" s="42">
        <v>108.5</v>
      </c>
      <c r="D5" s="42">
        <v>108.5</v>
      </c>
      <c r="E5" s="7">
        <f t="shared" ref="E5:E15" si="1">GEOMEAN(C5:D5)</f>
        <v>108.5</v>
      </c>
      <c r="F5" s="42">
        <v>108.5</v>
      </c>
      <c r="G5" s="42">
        <v>108.5</v>
      </c>
      <c r="H5" s="7">
        <f t="shared" ref="H5:H15" si="2">GEOMEAN(F5:G5)</f>
        <v>108.5</v>
      </c>
      <c r="I5" s="42">
        <f t="shared" ref="I5:I15" si="3">C5/F5*100</f>
        <v>100</v>
      </c>
      <c r="J5" s="42">
        <f t="shared" ref="J5:J15" si="4">D5/G5*100</f>
        <v>100</v>
      </c>
      <c r="K5" s="42">
        <f t="shared" ref="K5:K15" si="5">E5/H5*100</f>
        <v>100</v>
      </c>
    </row>
    <row r="6" spans="1:11" outlineLevel="1" collapsed="1" x14ac:dyDescent="0.25">
      <c r="A6" s="39" t="s">
        <v>556</v>
      </c>
      <c r="B6" s="40">
        <v>1</v>
      </c>
      <c r="C6" s="42">
        <v>102.74</v>
      </c>
      <c r="D6" s="42">
        <v>102.74</v>
      </c>
      <c r="E6" s="7">
        <f t="shared" si="1"/>
        <v>102.74</v>
      </c>
      <c r="F6" s="42">
        <v>102.74</v>
      </c>
      <c r="G6" s="42">
        <v>102.74</v>
      </c>
      <c r="H6" s="7">
        <f t="shared" si="2"/>
        <v>102.74</v>
      </c>
      <c r="I6" s="42">
        <f t="shared" si="3"/>
        <v>100</v>
      </c>
      <c r="J6" s="42">
        <f t="shared" si="4"/>
        <v>100</v>
      </c>
      <c r="K6" s="42">
        <f t="shared" si="5"/>
        <v>100</v>
      </c>
    </row>
    <row r="7" spans="1:11" outlineLevel="1" collapsed="1" x14ac:dyDescent="0.25">
      <c r="A7" s="39" t="s">
        <v>557</v>
      </c>
      <c r="B7" s="40">
        <v>1</v>
      </c>
      <c r="C7" s="42"/>
      <c r="D7" s="42"/>
      <c r="E7" s="7"/>
      <c r="F7" s="42"/>
      <c r="G7" s="42"/>
      <c r="H7" s="7"/>
      <c r="I7" s="42"/>
      <c r="J7" s="42"/>
      <c r="K7" s="42"/>
    </row>
    <row r="8" spans="1:11" outlineLevel="1" collapsed="1" x14ac:dyDescent="0.25">
      <c r="A8" s="39" t="s">
        <v>558</v>
      </c>
      <c r="B8" s="40">
        <v>1</v>
      </c>
      <c r="C8" s="42"/>
      <c r="D8" s="42"/>
      <c r="E8" s="7"/>
      <c r="F8" s="42"/>
      <c r="G8" s="42"/>
      <c r="H8" s="7"/>
      <c r="I8" s="42"/>
      <c r="J8" s="42"/>
      <c r="K8" s="42"/>
    </row>
    <row r="9" spans="1:11" outlineLevel="1" collapsed="1" x14ac:dyDescent="0.25">
      <c r="A9" s="39" t="s">
        <v>559</v>
      </c>
      <c r="B9" s="40">
        <v>1</v>
      </c>
      <c r="C9" s="42"/>
      <c r="D9" s="42"/>
      <c r="E9" s="7"/>
      <c r="F9" s="42"/>
      <c r="G9" s="42"/>
      <c r="H9" s="7"/>
      <c r="I9" s="42"/>
      <c r="J9" s="42"/>
      <c r="K9" s="42"/>
    </row>
    <row r="10" spans="1:11" outlineLevel="1" collapsed="1" x14ac:dyDescent="0.25">
      <c r="A10" s="39" t="s">
        <v>560</v>
      </c>
      <c r="B10" s="40">
        <v>1</v>
      </c>
      <c r="C10" s="42"/>
      <c r="D10" s="42"/>
      <c r="E10" s="7"/>
      <c r="F10" s="42"/>
      <c r="G10" s="42"/>
      <c r="H10" s="7"/>
      <c r="I10" s="42"/>
      <c r="J10" s="42"/>
      <c r="K10" s="42"/>
    </row>
    <row r="11" spans="1:11" outlineLevel="1" collapsed="1" x14ac:dyDescent="0.25">
      <c r="A11" s="39" t="s">
        <v>561</v>
      </c>
      <c r="B11" s="40">
        <v>1</v>
      </c>
      <c r="C11" s="42"/>
      <c r="D11" s="42"/>
      <c r="E11" s="7"/>
      <c r="F11" s="42"/>
      <c r="G11" s="42"/>
      <c r="H11" s="7"/>
      <c r="I11" s="42"/>
      <c r="J11" s="42"/>
      <c r="K11" s="42"/>
    </row>
    <row r="12" spans="1:11" outlineLevel="1" collapsed="1" x14ac:dyDescent="0.25">
      <c r="A12" s="39" t="s">
        <v>562</v>
      </c>
      <c r="B12" s="40">
        <v>1</v>
      </c>
      <c r="C12" s="42"/>
      <c r="D12" s="42"/>
      <c r="E12" s="7"/>
      <c r="F12" s="42"/>
      <c r="G12" s="42"/>
      <c r="H12" s="7"/>
      <c r="I12" s="42"/>
      <c r="J12" s="42"/>
      <c r="K12" s="42"/>
    </row>
    <row r="13" spans="1:11" outlineLevel="1" collapsed="1" x14ac:dyDescent="0.25">
      <c r="A13" s="39" t="s">
        <v>563</v>
      </c>
      <c r="B13" s="40">
        <v>1</v>
      </c>
      <c r="C13" s="42"/>
      <c r="D13" s="42"/>
      <c r="E13" s="7"/>
      <c r="F13" s="42"/>
      <c r="G13" s="42"/>
      <c r="H13" s="7"/>
      <c r="I13" s="42"/>
      <c r="J13" s="42"/>
      <c r="K13" s="42"/>
    </row>
    <row r="14" spans="1:11" outlineLevel="1" collapsed="1" x14ac:dyDescent="0.25">
      <c r="A14" s="39" t="s">
        <v>564</v>
      </c>
      <c r="B14" s="40">
        <v>1</v>
      </c>
      <c r="C14" s="42"/>
      <c r="D14" s="42"/>
      <c r="E14" s="7"/>
      <c r="F14" s="42"/>
      <c r="G14" s="42"/>
      <c r="H14" s="7"/>
      <c r="I14" s="42"/>
      <c r="J14" s="42"/>
      <c r="K14" s="42"/>
    </row>
    <row r="15" spans="1:11" outlineLevel="1" collapsed="1" x14ac:dyDescent="0.25">
      <c r="A15" s="39" t="s">
        <v>565</v>
      </c>
      <c r="B15" s="40">
        <v>1</v>
      </c>
      <c r="C15" s="42">
        <v>125</v>
      </c>
      <c r="D15" s="42">
        <v>125</v>
      </c>
      <c r="E15" s="7">
        <f t="shared" si="1"/>
        <v>125</v>
      </c>
      <c r="F15" s="42">
        <v>125</v>
      </c>
      <c r="G15" s="42">
        <v>125</v>
      </c>
      <c r="H15" s="7">
        <f t="shared" si="2"/>
        <v>125</v>
      </c>
      <c r="I15" s="42">
        <f t="shared" si="3"/>
        <v>100</v>
      </c>
      <c r="J15" s="42">
        <f t="shared" si="4"/>
        <v>100</v>
      </c>
      <c r="K15" s="42">
        <f t="shared" si="5"/>
        <v>100</v>
      </c>
    </row>
    <row r="16" spans="1:11" x14ac:dyDescent="0.25">
      <c r="A16" s="36" t="s">
        <v>15</v>
      </c>
      <c r="B16" s="52"/>
      <c r="C16" s="53"/>
      <c r="D16" s="53"/>
      <c r="E16" s="53"/>
      <c r="F16" s="53"/>
      <c r="G16" s="53"/>
      <c r="H16" s="53"/>
      <c r="I16" s="53"/>
      <c r="J16" s="53"/>
      <c r="K16" s="53"/>
    </row>
    <row r="17" spans="1:11" outlineLevel="1" collapsed="1" x14ac:dyDescent="0.25">
      <c r="A17" s="39" t="s">
        <v>554</v>
      </c>
      <c r="B17" s="40">
        <v>2</v>
      </c>
      <c r="C17" s="41"/>
      <c r="D17" s="41"/>
      <c r="E17" s="41"/>
      <c r="F17" s="41"/>
      <c r="G17" s="41"/>
      <c r="H17" s="41"/>
      <c r="I17" s="42"/>
      <c r="J17" s="42"/>
      <c r="K17" s="42"/>
    </row>
    <row r="18" spans="1:11" outlineLevel="1" collapsed="1" x14ac:dyDescent="0.25">
      <c r="A18" s="39" t="s">
        <v>555</v>
      </c>
      <c r="B18" s="40">
        <v>2</v>
      </c>
      <c r="C18" s="41"/>
      <c r="D18" s="41"/>
      <c r="E18" s="41"/>
      <c r="F18" s="41"/>
      <c r="G18" s="41"/>
      <c r="H18" s="41"/>
      <c r="I18" s="42"/>
      <c r="J18" s="42"/>
      <c r="K18" s="42"/>
    </row>
    <row r="19" spans="1:11" outlineLevel="1" collapsed="1" x14ac:dyDescent="0.25">
      <c r="A19" s="39" t="s">
        <v>556</v>
      </c>
      <c r="B19" s="40">
        <v>2</v>
      </c>
      <c r="C19" s="41"/>
      <c r="D19" s="41"/>
      <c r="E19" s="41"/>
      <c r="F19" s="41"/>
      <c r="G19" s="41"/>
      <c r="H19" s="41"/>
      <c r="I19" s="42"/>
      <c r="J19" s="42"/>
      <c r="K19" s="42"/>
    </row>
    <row r="20" spans="1:11" outlineLevel="1" collapsed="1" x14ac:dyDescent="0.25">
      <c r="A20" s="39" t="s">
        <v>557</v>
      </c>
      <c r="B20" s="40">
        <v>2</v>
      </c>
      <c r="C20" s="41"/>
      <c r="D20" s="41"/>
      <c r="E20" s="41"/>
      <c r="F20" s="41"/>
      <c r="G20" s="41"/>
      <c r="H20" s="41"/>
      <c r="I20" s="42"/>
      <c r="J20" s="42"/>
      <c r="K20" s="42"/>
    </row>
    <row r="21" spans="1:11" outlineLevel="1" collapsed="1" x14ac:dyDescent="0.25">
      <c r="A21" s="39" t="s">
        <v>558</v>
      </c>
      <c r="B21" s="40">
        <v>2</v>
      </c>
      <c r="C21" s="41"/>
      <c r="D21" s="41"/>
      <c r="E21" s="41"/>
      <c r="F21" s="41"/>
      <c r="G21" s="41"/>
      <c r="H21" s="41"/>
      <c r="I21" s="42"/>
      <c r="J21" s="42"/>
      <c r="K21" s="42"/>
    </row>
    <row r="22" spans="1:11" outlineLevel="1" collapsed="1" x14ac:dyDescent="0.25">
      <c r="A22" s="39" t="s">
        <v>559</v>
      </c>
      <c r="B22" s="40">
        <v>2</v>
      </c>
      <c r="C22" s="41"/>
      <c r="D22" s="41"/>
      <c r="E22" s="41"/>
      <c r="F22" s="41"/>
      <c r="G22" s="41"/>
      <c r="H22" s="41"/>
      <c r="I22" s="42"/>
      <c r="J22" s="42"/>
      <c r="K22" s="42"/>
    </row>
    <row r="23" spans="1:11" outlineLevel="1" collapsed="1" x14ac:dyDescent="0.25">
      <c r="A23" s="39" t="s">
        <v>560</v>
      </c>
      <c r="B23" s="40">
        <v>2</v>
      </c>
      <c r="C23" s="41"/>
      <c r="D23" s="41"/>
      <c r="E23" s="41"/>
      <c r="F23" s="41"/>
      <c r="G23" s="41"/>
      <c r="H23" s="41"/>
      <c r="I23" s="42"/>
      <c r="J23" s="42"/>
      <c r="K23" s="42"/>
    </row>
    <row r="24" spans="1:11" outlineLevel="1" collapsed="1" x14ac:dyDescent="0.25">
      <c r="A24" s="39" t="s">
        <v>561</v>
      </c>
      <c r="B24" s="40">
        <v>2</v>
      </c>
      <c r="C24" s="41"/>
      <c r="D24" s="41"/>
      <c r="E24" s="41"/>
      <c r="F24" s="41"/>
      <c r="G24" s="41"/>
      <c r="H24" s="41"/>
      <c r="I24" s="42"/>
      <c r="J24" s="42"/>
      <c r="K24" s="42"/>
    </row>
    <row r="25" spans="1:11" outlineLevel="1" collapsed="1" x14ac:dyDescent="0.25">
      <c r="A25" s="39" t="s">
        <v>562</v>
      </c>
      <c r="B25" s="40">
        <v>2</v>
      </c>
      <c r="C25" s="41"/>
      <c r="D25" s="41"/>
      <c r="E25" s="41"/>
      <c r="F25" s="41"/>
      <c r="G25" s="41"/>
      <c r="H25" s="41"/>
      <c r="I25" s="42"/>
      <c r="J25" s="42"/>
      <c r="K25" s="42"/>
    </row>
    <row r="26" spans="1:11" outlineLevel="1" collapsed="1" x14ac:dyDescent="0.25">
      <c r="A26" s="39" t="s">
        <v>563</v>
      </c>
      <c r="B26" s="40">
        <v>2</v>
      </c>
      <c r="C26" s="41"/>
      <c r="D26" s="41"/>
      <c r="E26" s="41"/>
      <c r="F26" s="41"/>
      <c r="G26" s="41"/>
      <c r="H26" s="41"/>
      <c r="I26" s="42"/>
      <c r="J26" s="42"/>
      <c r="K26" s="42"/>
    </row>
    <row r="27" spans="1:11" outlineLevel="1" collapsed="1" x14ac:dyDescent="0.25">
      <c r="A27" s="39" t="s">
        <v>564</v>
      </c>
      <c r="B27" s="40">
        <v>2</v>
      </c>
      <c r="C27" s="41"/>
      <c r="D27" s="41"/>
      <c r="E27" s="41"/>
      <c r="F27" s="41"/>
      <c r="G27" s="41"/>
      <c r="H27" s="41"/>
      <c r="I27" s="42"/>
      <c r="J27" s="42"/>
      <c r="K27" s="42"/>
    </row>
    <row r="28" spans="1:11" outlineLevel="1" collapsed="1" x14ac:dyDescent="0.25">
      <c r="A28" s="39" t="s">
        <v>565</v>
      </c>
      <c r="B28" s="40">
        <v>2</v>
      </c>
      <c r="C28" s="41"/>
      <c r="D28" s="41"/>
      <c r="E28" s="41"/>
      <c r="F28" s="41"/>
      <c r="G28" s="41"/>
      <c r="H28" s="41"/>
      <c r="I28" s="42"/>
      <c r="J28" s="42"/>
      <c r="K28" s="42"/>
    </row>
    <row r="30" spans="1:11" x14ac:dyDescent="0.25">
      <c r="A30" s="23" t="s">
        <v>143</v>
      </c>
      <c r="C30" s="78">
        <f>SUM(C4:C15)/4</f>
        <v>114.495</v>
      </c>
      <c r="D30" s="78">
        <f t="shared" ref="D30:H30" si="6">SUM(D4:D15)/4</f>
        <v>114.495</v>
      </c>
      <c r="E30" s="78">
        <f t="shared" si="6"/>
        <v>114.495</v>
      </c>
      <c r="F30" s="78">
        <f>SUM(F4:F15)/4</f>
        <v>114.495</v>
      </c>
      <c r="G30" s="78">
        <f t="shared" si="6"/>
        <v>114.495</v>
      </c>
      <c r="H30" s="78">
        <f t="shared" si="6"/>
        <v>114.495</v>
      </c>
      <c r="I30" s="78">
        <f>C30/F30*100</f>
        <v>100</v>
      </c>
      <c r="J30" s="78">
        <f t="shared" ref="J30:K30" si="7">D30/G30*100</f>
        <v>100</v>
      </c>
      <c r="K30" s="78">
        <f t="shared" si="7"/>
        <v>100</v>
      </c>
    </row>
  </sheetData>
  <autoFilter ref="A1:K28"/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orientation="portrait" horizontalDpi="4294967295" verticalDpi="429496729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4"/>
  <sheetViews>
    <sheetView workbookViewId="0">
      <selection activeCell="E54" sqref="E54"/>
    </sheetView>
  </sheetViews>
  <sheetFormatPr defaultRowHeight="15" x14ac:dyDescent="0.25"/>
  <cols>
    <col min="1" max="1" width="31.4257812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22" t="s">
        <v>4</v>
      </c>
      <c r="D2" s="22" t="s">
        <v>5</v>
      </c>
      <c r="E2" s="22" t="s">
        <v>6</v>
      </c>
      <c r="F2" s="22" t="s">
        <v>4</v>
      </c>
      <c r="G2" s="22" t="s">
        <v>5</v>
      </c>
      <c r="H2" s="22" t="s">
        <v>6</v>
      </c>
      <c r="I2" s="22" t="s">
        <v>4</v>
      </c>
      <c r="J2" s="22" t="s">
        <v>5</v>
      </c>
      <c r="K2" s="22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229</v>
      </c>
      <c r="B4" s="6">
        <v>1</v>
      </c>
      <c r="C4" s="7">
        <v>75</v>
      </c>
      <c r="D4" s="7">
        <v>96.66</v>
      </c>
      <c r="E4" s="7">
        <f>GEOMEAN(C4:D4)</f>
        <v>85.143995677910254</v>
      </c>
      <c r="F4" s="7">
        <v>69</v>
      </c>
      <c r="G4" s="7">
        <v>69</v>
      </c>
      <c r="H4" s="7">
        <f>GEOMEAN(F4:G4)</f>
        <v>69</v>
      </c>
      <c r="I4" s="7">
        <f t="shared" ref="I4:K4" si="0">C4/F4*100</f>
        <v>108.69565217391303</v>
      </c>
      <c r="J4" s="7">
        <f t="shared" si="0"/>
        <v>140.08695652173913</v>
      </c>
      <c r="K4" s="7">
        <f t="shared" si="0"/>
        <v>123.39709518537718</v>
      </c>
    </row>
    <row r="5" spans="1:11" x14ac:dyDescent="0.25">
      <c r="A5" s="5" t="s">
        <v>230</v>
      </c>
      <c r="B5" s="6">
        <v>1</v>
      </c>
      <c r="C5" s="7">
        <v>75</v>
      </c>
      <c r="D5" s="7">
        <v>75</v>
      </c>
      <c r="E5" s="7">
        <f t="shared" ref="E5:E27" si="1">GEOMEAN(C5:D5)</f>
        <v>75</v>
      </c>
      <c r="F5" s="7">
        <v>62</v>
      </c>
      <c r="G5" s="7">
        <v>62</v>
      </c>
      <c r="H5" s="7">
        <f t="shared" ref="H5:H27" si="2">GEOMEAN(F5:G5)</f>
        <v>62</v>
      </c>
      <c r="I5" s="7">
        <f t="shared" ref="I5:I27" si="3">C5/F5*100</f>
        <v>120.96774193548387</v>
      </c>
      <c r="J5" s="7">
        <f t="shared" ref="J5:J27" si="4">D5/G5*100</f>
        <v>120.96774193548387</v>
      </c>
      <c r="K5" s="7">
        <f t="shared" ref="K5:K27" si="5">E5/H5*100</f>
        <v>120.96774193548387</v>
      </c>
    </row>
    <row r="6" spans="1:11" x14ac:dyDescent="0.25">
      <c r="A6" s="5" t="s">
        <v>147</v>
      </c>
      <c r="B6" s="6">
        <v>1</v>
      </c>
      <c r="C6" s="7"/>
      <c r="D6" s="7"/>
      <c r="E6" s="7"/>
      <c r="F6" s="7">
        <v>62</v>
      </c>
      <c r="G6" s="7">
        <v>62</v>
      </c>
      <c r="H6" s="7">
        <f t="shared" si="2"/>
        <v>62</v>
      </c>
      <c r="I6" s="7">
        <f t="shared" si="3"/>
        <v>0</v>
      </c>
      <c r="J6" s="7">
        <f t="shared" si="4"/>
        <v>0</v>
      </c>
      <c r="K6" s="7">
        <f t="shared" si="5"/>
        <v>0</v>
      </c>
    </row>
    <row r="7" spans="1:11" x14ac:dyDescent="0.25">
      <c r="A7" s="5" t="s">
        <v>231</v>
      </c>
      <c r="B7" s="6">
        <v>1</v>
      </c>
      <c r="C7" s="7">
        <v>62.5</v>
      </c>
      <c r="D7" s="7">
        <v>67.5</v>
      </c>
      <c r="E7" s="7">
        <f t="shared" si="1"/>
        <v>64.9519052838329</v>
      </c>
      <c r="F7" s="7">
        <v>62</v>
      </c>
      <c r="G7" s="7">
        <v>62</v>
      </c>
      <c r="H7" s="7">
        <f t="shared" si="2"/>
        <v>62</v>
      </c>
      <c r="I7" s="7">
        <f t="shared" si="3"/>
        <v>100.80645161290323</v>
      </c>
      <c r="J7" s="7">
        <f t="shared" si="4"/>
        <v>108.87096774193547</v>
      </c>
      <c r="K7" s="7">
        <f t="shared" si="5"/>
        <v>104.76113755456919</v>
      </c>
    </row>
    <row r="8" spans="1:11" x14ac:dyDescent="0.25">
      <c r="A8" s="5" t="s">
        <v>88</v>
      </c>
      <c r="B8" s="6">
        <v>1</v>
      </c>
      <c r="C8" s="7">
        <v>75</v>
      </c>
      <c r="D8" s="7">
        <v>75</v>
      </c>
      <c r="E8" s="7">
        <f t="shared" si="1"/>
        <v>75</v>
      </c>
      <c r="F8" s="7">
        <v>62</v>
      </c>
      <c r="G8" s="7">
        <v>62</v>
      </c>
      <c r="H8" s="7">
        <f t="shared" si="2"/>
        <v>62</v>
      </c>
      <c r="I8" s="7">
        <f t="shared" si="3"/>
        <v>120.96774193548387</v>
      </c>
      <c r="J8" s="7">
        <f t="shared" si="4"/>
        <v>120.96774193548387</v>
      </c>
      <c r="K8" s="7">
        <f t="shared" si="5"/>
        <v>120.96774193548387</v>
      </c>
    </row>
    <row r="9" spans="1:11" x14ac:dyDescent="0.25">
      <c r="A9" s="5" t="s">
        <v>232</v>
      </c>
      <c r="B9" s="6">
        <v>1</v>
      </c>
      <c r="C9" s="7"/>
      <c r="D9" s="7"/>
      <c r="E9" s="7"/>
      <c r="F9" s="7">
        <v>62</v>
      </c>
      <c r="G9" s="7">
        <v>62</v>
      </c>
      <c r="H9" s="7">
        <f t="shared" si="2"/>
        <v>62</v>
      </c>
      <c r="I9" s="7">
        <f t="shared" si="3"/>
        <v>0</v>
      </c>
      <c r="J9" s="7">
        <f t="shared" si="4"/>
        <v>0</v>
      </c>
      <c r="K9" s="7">
        <f t="shared" si="5"/>
        <v>0</v>
      </c>
    </row>
    <row r="10" spans="1:11" x14ac:dyDescent="0.25">
      <c r="A10" s="5" t="s">
        <v>85</v>
      </c>
      <c r="B10" s="6">
        <v>1</v>
      </c>
      <c r="C10" s="7"/>
      <c r="D10" s="7"/>
      <c r="E10" s="7"/>
      <c r="F10" s="7">
        <v>62</v>
      </c>
      <c r="G10" s="7">
        <v>62</v>
      </c>
      <c r="H10" s="7">
        <f t="shared" si="2"/>
        <v>62</v>
      </c>
      <c r="I10" s="7">
        <f t="shared" si="3"/>
        <v>0</v>
      </c>
      <c r="J10" s="7">
        <f t="shared" si="4"/>
        <v>0</v>
      </c>
      <c r="K10" s="7">
        <f t="shared" si="5"/>
        <v>0</v>
      </c>
    </row>
    <row r="11" spans="1:11" x14ac:dyDescent="0.25">
      <c r="A11" s="5" t="s">
        <v>233</v>
      </c>
      <c r="B11" s="6">
        <v>1</v>
      </c>
      <c r="C11" s="7">
        <v>68.75</v>
      </c>
      <c r="D11" s="7">
        <v>72.5</v>
      </c>
      <c r="E11" s="7">
        <f t="shared" si="1"/>
        <v>70.600106232214699</v>
      </c>
      <c r="F11" s="7">
        <v>62</v>
      </c>
      <c r="G11" s="7">
        <v>62</v>
      </c>
      <c r="H11" s="7">
        <f t="shared" si="2"/>
        <v>62</v>
      </c>
      <c r="I11" s="7">
        <f t="shared" si="3"/>
        <v>110.88709677419355</v>
      </c>
      <c r="J11" s="7">
        <f t="shared" si="4"/>
        <v>116.93548387096774</v>
      </c>
      <c r="K11" s="7">
        <f t="shared" si="5"/>
        <v>113.87113908421726</v>
      </c>
    </row>
    <row r="12" spans="1:11" x14ac:dyDescent="0.25">
      <c r="A12" s="5" t="s">
        <v>234</v>
      </c>
      <c r="B12" s="6">
        <v>1</v>
      </c>
      <c r="C12" s="7"/>
      <c r="D12" s="7"/>
      <c r="E12" s="7"/>
      <c r="F12" s="7">
        <v>62</v>
      </c>
      <c r="G12" s="7">
        <v>62</v>
      </c>
      <c r="H12" s="7">
        <f t="shared" si="2"/>
        <v>62</v>
      </c>
      <c r="I12" s="7">
        <f t="shared" si="3"/>
        <v>0</v>
      </c>
      <c r="J12" s="7">
        <f t="shared" si="4"/>
        <v>0</v>
      </c>
      <c r="K12" s="7">
        <f t="shared" si="5"/>
        <v>0</v>
      </c>
    </row>
    <row r="13" spans="1:11" x14ac:dyDescent="0.25">
      <c r="A13" s="5" t="s">
        <v>235</v>
      </c>
      <c r="B13" s="6">
        <v>1</v>
      </c>
      <c r="C13" s="7"/>
      <c r="D13" s="7"/>
      <c r="E13" s="7"/>
      <c r="F13" s="7">
        <v>62</v>
      </c>
      <c r="G13" s="7">
        <v>62</v>
      </c>
      <c r="H13" s="7">
        <f t="shared" si="2"/>
        <v>62</v>
      </c>
      <c r="I13" s="7">
        <f t="shared" si="3"/>
        <v>0</v>
      </c>
      <c r="J13" s="7">
        <f t="shared" si="4"/>
        <v>0</v>
      </c>
      <c r="K13" s="7">
        <f t="shared" si="5"/>
        <v>0</v>
      </c>
    </row>
    <row r="14" spans="1:11" x14ac:dyDescent="0.25">
      <c r="A14" s="5" t="s">
        <v>236</v>
      </c>
      <c r="B14" s="6">
        <v>1</v>
      </c>
      <c r="C14" s="7">
        <v>67.5</v>
      </c>
      <c r="D14" s="7">
        <v>67.5</v>
      </c>
      <c r="E14" s="7">
        <f t="shared" si="1"/>
        <v>67.5</v>
      </c>
      <c r="F14" s="7">
        <v>62</v>
      </c>
      <c r="G14" s="7">
        <v>62</v>
      </c>
      <c r="H14" s="7">
        <f t="shared" si="2"/>
        <v>62</v>
      </c>
      <c r="I14" s="7">
        <f t="shared" si="3"/>
        <v>108.87096774193547</v>
      </c>
      <c r="J14" s="7">
        <f t="shared" si="4"/>
        <v>108.87096774193547</v>
      </c>
      <c r="K14" s="7">
        <f t="shared" si="5"/>
        <v>108.87096774193547</v>
      </c>
    </row>
    <row r="15" spans="1:11" x14ac:dyDescent="0.25">
      <c r="A15" s="5" t="s">
        <v>237</v>
      </c>
      <c r="B15" s="6">
        <v>1</v>
      </c>
      <c r="C15" s="7">
        <v>68.75</v>
      </c>
      <c r="D15" s="7">
        <v>68.75</v>
      </c>
      <c r="E15" s="7">
        <f t="shared" si="1"/>
        <v>68.75</v>
      </c>
      <c r="F15" s="7">
        <v>62</v>
      </c>
      <c r="G15" s="7">
        <v>62</v>
      </c>
      <c r="H15" s="7">
        <f t="shared" si="2"/>
        <v>62</v>
      </c>
      <c r="I15" s="7">
        <f t="shared" si="3"/>
        <v>110.88709677419355</v>
      </c>
      <c r="J15" s="7">
        <f t="shared" si="4"/>
        <v>110.88709677419355</v>
      </c>
      <c r="K15" s="7">
        <f t="shared" si="5"/>
        <v>110.88709677419355</v>
      </c>
    </row>
    <row r="16" spans="1:11" x14ac:dyDescent="0.25">
      <c r="A16" s="5" t="s">
        <v>238</v>
      </c>
      <c r="B16" s="6">
        <v>1</v>
      </c>
      <c r="C16" s="7">
        <v>62.22</v>
      </c>
      <c r="D16" s="7">
        <v>62.22</v>
      </c>
      <c r="E16" s="7">
        <f t="shared" si="1"/>
        <v>62.22</v>
      </c>
      <c r="F16" s="7">
        <v>62</v>
      </c>
      <c r="G16" s="7">
        <v>62</v>
      </c>
      <c r="H16" s="7">
        <f t="shared" si="2"/>
        <v>62</v>
      </c>
      <c r="I16" s="7">
        <f t="shared" si="3"/>
        <v>100.35483870967741</v>
      </c>
      <c r="J16" s="7">
        <f t="shared" si="4"/>
        <v>100.35483870967741</v>
      </c>
      <c r="K16" s="7">
        <f t="shared" si="5"/>
        <v>100.35483870967741</v>
      </c>
    </row>
    <row r="17" spans="1:11" x14ac:dyDescent="0.25">
      <c r="A17" s="5" t="s">
        <v>239</v>
      </c>
      <c r="B17" s="6">
        <v>1</v>
      </c>
      <c r="C17" s="7">
        <v>75</v>
      </c>
      <c r="D17" s="7">
        <v>96.66</v>
      </c>
      <c r="E17" s="7">
        <f t="shared" si="1"/>
        <v>85.143995677910254</v>
      </c>
      <c r="F17" s="7">
        <v>69</v>
      </c>
      <c r="G17" s="7">
        <v>69</v>
      </c>
      <c r="H17" s="7">
        <f t="shared" si="2"/>
        <v>69</v>
      </c>
      <c r="I17" s="7">
        <f t="shared" si="3"/>
        <v>108.69565217391303</v>
      </c>
      <c r="J17" s="7">
        <f t="shared" si="4"/>
        <v>140.08695652173913</v>
      </c>
      <c r="K17" s="7">
        <f t="shared" si="5"/>
        <v>123.39709518537718</v>
      </c>
    </row>
    <row r="18" spans="1:11" x14ac:dyDescent="0.25">
      <c r="A18" s="5" t="s">
        <v>76</v>
      </c>
      <c r="B18" s="6">
        <v>1</v>
      </c>
      <c r="C18" s="7"/>
      <c r="D18" s="7"/>
      <c r="E18" s="7"/>
      <c r="F18" s="7">
        <v>69</v>
      </c>
      <c r="G18" s="7">
        <v>69</v>
      </c>
      <c r="H18" s="7">
        <f t="shared" si="2"/>
        <v>69</v>
      </c>
      <c r="I18" s="7">
        <f t="shared" si="3"/>
        <v>0</v>
      </c>
      <c r="J18" s="7">
        <f t="shared" si="4"/>
        <v>0</v>
      </c>
      <c r="K18" s="7">
        <f t="shared" si="5"/>
        <v>0</v>
      </c>
    </row>
    <row r="19" spans="1:11" x14ac:dyDescent="0.25">
      <c r="A19" s="5" t="s">
        <v>240</v>
      </c>
      <c r="B19" s="6">
        <v>1</v>
      </c>
      <c r="C19" s="7">
        <v>75</v>
      </c>
      <c r="D19" s="7">
        <v>75</v>
      </c>
      <c r="E19" s="7">
        <f t="shared" si="1"/>
        <v>75</v>
      </c>
      <c r="F19" s="7">
        <v>62</v>
      </c>
      <c r="G19" s="7">
        <v>62</v>
      </c>
      <c r="H19" s="7">
        <f t="shared" si="2"/>
        <v>62</v>
      </c>
      <c r="I19" s="7">
        <f t="shared" si="3"/>
        <v>120.96774193548387</v>
      </c>
      <c r="J19" s="7">
        <f t="shared" si="4"/>
        <v>120.96774193548387</v>
      </c>
      <c r="K19" s="7">
        <f t="shared" si="5"/>
        <v>120.96774193548387</v>
      </c>
    </row>
    <row r="20" spans="1:11" x14ac:dyDescent="0.25">
      <c r="A20" s="5" t="s">
        <v>241</v>
      </c>
      <c r="B20" s="6">
        <v>1</v>
      </c>
      <c r="C20" s="7"/>
      <c r="D20" s="7"/>
      <c r="E20" s="7"/>
      <c r="F20" s="7">
        <v>62</v>
      </c>
      <c r="G20" s="7">
        <v>62</v>
      </c>
      <c r="H20" s="7">
        <f t="shared" si="2"/>
        <v>62</v>
      </c>
      <c r="I20" s="7">
        <f t="shared" si="3"/>
        <v>0</v>
      </c>
      <c r="J20" s="7">
        <f t="shared" si="4"/>
        <v>0</v>
      </c>
      <c r="K20" s="7">
        <f t="shared" si="5"/>
        <v>0</v>
      </c>
    </row>
    <row r="21" spans="1:11" x14ac:dyDescent="0.25">
      <c r="A21" s="5" t="s">
        <v>242</v>
      </c>
      <c r="B21" s="6">
        <v>1</v>
      </c>
      <c r="C21" s="7">
        <v>55.56</v>
      </c>
      <c r="D21" s="7">
        <v>55.56</v>
      </c>
      <c r="E21" s="7">
        <f t="shared" si="1"/>
        <v>55.56</v>
      </c>
      <c r="F21" s="7">
        <v>62</v>
      </c>
      <c r="G21" s="7">
        <v>62</v>
      </c>
      <c r="H21" s="7">
        <f t="shared" si="2"/>
        <v>62</v>
      </c>
      <c r="I21" s="7">
        <f t="shared" si="3"/>
        <v>89.612903225806448</v>
      </c>
      <c r="J21" s="7">
        <f t="shared" si="4"/>
        <v>89.612903225806448</v>
      </c>
      <c r="K21" s="7">
        <f t="shared" si="5"/>
        <v>89.612903225806448</v>
      </c>
    </row>
    <row r="22" spans="1:11" x14ac:dyDescent="0.25">
      <c r="A22" s="5" t="s">
        <v>243</v>
      </c>
      <c r="B22" s="6">
        <v>1</v>
      </c>
      <c r="C22" s="7">
        <v>75</v>
      </c>
      <c r="D22" s="7">
        <v>75</v>
      </c>
      <c r="E22" s="7">
        <f t="shared" si="1"/>
        <v>75</v>
      </c>
      <c r="F22" s="7">
        <v>62</v>
      </c>
      <c r="G22" s="7">
        <v>62</v>
      </c>
      <c r="H22" s="7">
        <f t="shared" si="2"/>
        <v>62</v>
      </c>
      <c r="I22" s="7">
        <f t="shared" si="3"/>
        <v>120.96774193548387</v>
      </c>
      <c r="J22" s="7">
        <f t="shared" si="4"/>
        <v>120.96774193548387</v>
      </c>
      <c r="K22" s="7">
        <f t="shared" si="5"/>
        <v>120.96774193548387</v>
      </c>
    </row>
    <row r="23" spans="1:11" x14ac:dyDescent="0.25">
      <c r="A23" s="5" t="s">
        <v>244</v>
      </c>
      <c r="B23" s="6">
        <v>1</v>
      </c>
      <c r="C23" s="7">
        <v>75</v>
      </c>
      <c r="D23" s="7">
        <v>75</v>
      </c>
      <c r="E23" s="7">
        <f t="shared" si="1"/>
        <v>75</v>
      </c>
      <c r="F23" s="7">
        <v>62</v>
      </c>
      <c r="G23" s="7">
        <v>62</v>
      </c>
      <c r="H23" s="7">
        <f t="shared" si="2"/>
        <v>62</v>
      </c>
      <c r="I23" s="7">
        <f t="shared" si="3"/>
        <v>120.96774193548387</v>
      </c>
      <c r="J23" s="7">
        <f t="shared" si="4"/>
        <v>120.96774193548387</v>
      </c>
      <c r="K23" s="7">
        <f t="shared" si="5"/>
        <v>120.96774193548387</v>
      </c>
    </row>
    <row r="24" spans="1:11" x14ac:dyDescent="0.25">
      <c r="A24" s="5" t="s">
        <v>226</v>
      </c>
      <c r="B24" s="6">
        <v>1</v>
      </c>
      <c r="C24" s="7">
        <v>56</v>
      </c>
      <c r="D24" s="7">
        <v>56</v>
      </c>
      <c r="E24" s="7">
        <f t="shared" si="1"/>
        <v>56</v>
      </c>
      <c r="F24" s="7">
        <v>62</v>
      </c>
      <c r="G24" s="7">
        <v>62</v>
      </c>
      <c r="H24" s="7">
        <f t="shared" si="2"/>
        <v>62</v>
      </c>
      <c r="I24" s="7">
        <f t="shared" si="3"/>
        <v>90.322580645161281</v>
      </c>
      <c r="J24" s="7">
        <f t="shared" si="4"/>
        <v>90.322580645161281</v>
      </c>
      <c r="K24" s="7">
        <f t="shared" si="5"/>
        <v>90.322580645161281</v>
      </c>
    </row>
    <row r="25" spans="1:11" x14ac:dyDescent="0.25">
      <c r="A25" s="5" t="s">
        <v>245</v>
      </c>
      <c r="B25" s="6">
        <v>1</v>
      </c>
      <c r="C25" s="7">
        <v>72.5</v>
      </c>
      <c r="D25" s="7">
        <v>72.5</v>
      </c>
      <c r="E25" s="7">
        <f t="shared" si="1"/>
        <v>72.5</v>
      </c>
      <c r="F25" s="7">
        <v>62</v>
      </c>
      <c r="G25" s="7">
        <v>62</v>
      </c>
      <c r="H25" s="7">
        <f t="shared" si="2"/>
        <v>62</v>
      </c>
      <c r="I25" s="7">
        <f t="shared" si="3"/>
        <v>116.93548387096774</v>
      </c>
      <c r="J25" s="7">
        <f t="shared" si="4"/>
        <v>116.93548387096774</v>
      </c>
      <c r="K25" s="7">
        <f t="shared" si="5"/>
        <v>116.93548387096774</v>
      </c>
    </row>
    <row r="26" spans="1:11" x14ac:dyDescent="0.25">
      <c r="A26" s="5" t="s">
        <v>246</v>
      </c>
      <c r="B26" s="6">
        <v>1</v>
      </c>
      <c r="C26" s="7"/>
      <c r="D26" s="7"/>
      <c r="E26" s="7"/>
      <c r="F26" s="7">
        <v>62</v>
      </c>
      <c r="G26" s="7">
        <v>62</v>
      </c>
      <c r="H26" s="7">
        <f t="shared" si="2"/>
        <v>62</v>
      </c>
      <c r="I26" s="7">
        <f t="shared" si="3"/>
        <v>0</v>
      </c>
      <c r="J26" s="7">
        <f t="shared" si="4"/>
        <v>0</v>
      </c>
      <c r="K26" s="7">
        <f t="shared" si="5"/>
        <v>0</v>
      </c>
    </row>
    <row r="27" spans="1:11" x14ac:dyDescent="0.25">
      <c r="A27" s="5" t="s">
        <v>247</v>
      </c>
      <c r="B27" s="6">
        <v>1</v>
      </c>
      <c r="C27" s="7">
        <v>75</v>
      </c>
      <c r="D27" s="7">
        <v>75</v>
      </c>
      <c r="E27" s="7">
        <f t="shared" si="1"/>
        <v>75</v>
      </c>
      <c r="F27" s="7">
        <v>62</v>
      </c>
      <c r="G27" s="7">
        <v>62</v>
      </c>
      <c r="H27" s="7">
        <f t="shared" si="2"/>
        <v>62</v>
      </c>
      <c r="I27" s="7">
        <f t="shared" si="3"/>
        <v>120.96774193548387</v>
      </c>
      <c r="J27" s="7">
        <f t="shared" si="4"/>
        <v>120.96774193548387</v>
      </c>
      <c r="K27" s="7">
        <f t="shared" si="5"/>
        <v>120.96774193548387</v>
      </c>
    </row>
    <row r="28" spans="1:11" x14ac:dyDescent="0.25">
      <c r="A28" s="2" t="s">
        <v>15</v>
      </c>
      <c r="B28" s="3"/>
      <c r="C28" s="4"/>
      <c r="D28" s="4"/>
      <c r="E28" s="4"/>
      <c r="F28" s="4"/>
      <c r="G28" s="4"/>
      <c r="H28" s="4"/>
      <c r="I28" s="4"/>
      <c r="J28" s="4"/>
      <c r="K28" s="4"/>
    </row>
    <row r="29" spans="1:11" hidden="1" x14ac:dyDescent="0.25">
      <c r="A29" s="5" t="s">
        <v>229</v>
      </c>
      <c r="B29" s="6">
        <v>2</v>
      </c>
      <c r="C29" s="8"/>
      <c r="D29" s="8"/>
      <c r="E29" s="8"/>
      <c r="F29" s="8"/>
      <c r="G29" s="8"/>
      <c r="H29" s="8"/>
      <c r="I29" s="7"/>
      <c r="J29" s="7"/>
      <c r="K29" s="7"/>
    </row>
    <row r="30" spans="1:11" hidden="1" x14ac:dyDescent="0.25">
      <c r="A30" s="5" t="s">
        <v>230</v>
      </c>
      <c r="B30" s="6">
        <v>2</v>
      </c>
      <c r="C30" s="8"/>
      <c r="D30" s="8"/>
      <c r="E30" s="8"/>
      <c r="F30" s="8"/>
      <c r="G30" s="8"/>
      <c r="H30" s="8"/>
      <c r="I30" s="7"/>
      <c r="J30" s="7"/>
      <c r="K30" s="7"/>
    </row>
    <row r="31" spans="1:11" hidden="1" x14ac:dyDescent="0.25">
      <c r="A31" s="5" t="s">
        <v>147</v>
      </c>
      <c r="B31" s="6">
        <v>2</v>
      </c>
      <c r="C31" s="8"/>
      <c r="D31" s="8"/>
      <c r="E31" s="8"/>
      <c r="F31" s="8"/>
      <c r="G31" s="8"/>
      <c r="H31" s="8"/>
      <c r="I31" s="7"/>
      <c r="J31" s="7"/>
      <c r="K31" s="7"/>
    </row>
    <row r="32" spans="1:11" hidden="1" x14ac:dyDescent="0.25">
      <c r="A32" s="5" t="s">
        <v>231</v>
      </c>
      <c r="B32" s="6">
        <v>2</v>
      </c>
      <c r="C32" s="8"/>
      <c r="D32" s="8"/>
      <c r="E32" s="8"/>
      <c r="F32" s="8"/>
      <c r="G32" s="8"/>
      <c r="H32" s="8"/>
      <c r="I32" s="7"/>
      <c r="J32" s="7"/>
      <c r="K32" s="7"/>
    </row>
    <row r="33" spans="1:11" hidden="1" x14ac:dyDescent="0.25">
      <c r="A33" s="5" t="s">
        <v>88</v>
      </c>
      <c r="B33" s="6">
        <v>2</v>
      </c>
      <c r="C33" s="8"/>
      <c r="D33" s="8"/>
      <c r="E33" s="8"/>
      <c r="F33" s="8"/>
      <c r="G33" s="8"/>
      <c r="H33" s="8"/>
      <c r="I33" s="7"/>
      <c r="J33" s="7"/>
      <c r="K33" s="7"/>
    </row>
    <row r="34" spans="1:11" hidden="1" x14ac:dyDescent="0.25">
      <c r="A34" s="5" t="s">
        <v>232</v>
      </c>
      <c r="B34" s="6">
        <v>2</v>
      </c>
      <c r="C34" s="8"/>
      <c r="D34" s="8"/>
      <c r="E34" s="8"/>
      <c r="F34" s="8"/>
      <c r="G34" s="8"/>
      <c r="H34" s="8"/>
      <c r="I34" s="7"/>
      <c r="J34" s="7"/>
      <c r="K34" s="7"/>
    </row>
    <row r="35" spans="1:11" hidden="1" x14ac:dyDescent="0.25">
      <c r="A35" s="5" t="s">
        <v>85</v>
      </c>
      <c r="B35" s="6">
        <v>2</v>
      </c>
      <c r="C35" s="8"/>
      <c r="D35" s="8"/>
      <c r="E35" s="8"/>
      <c r="F35" s="8"/>
      <c r="G35" s="8"/>
      <c r="H35" s="8"/>
      <c r="I35" s="7"/>
      <c r="J35" s="7"/>
      <c r="K35" s="7"/>
    </row>
    <row r="36" spans="1:11" hidden="1" x14ac:dyDescent="0.25">
      <c r="A36" s="5" t="s">
        <v>233</v>
      </c>
      <c r="B36" s="6">
        <v>2</v>
      </c>
      <c r="C36" s="8"/>
      <c r="D36" s="8"/>
      <c r="E36" s="8"/>
      <c r="F36" s="8"/>
      <c r="G36" s="8"/>
      <c r="H36" s="8"/>
      <c r="I36" s="7"/>
      <c r="J36" s="7"/>
      <c r="K36" s="7"/>
    </row>
    <row r="37" spans="1:11" hidden="1" x14ac:dyDescent="0.25">
      <c r="A37" s="5" t="s">
        <v>234</v>
      </c>
      <c r="B37" s="6">
        <v>2</v>
      </c>
      <c r="C37" s="8"/>
      <c r="D37" s="8"/>
      <c r="E37" s="8"/>
      <c r="F37" s="8"/>
      <c r="G37" s="8"/>
      <c r="H37" s="8"/>
      <c r="I37" s="7"/>
      <c r="J37" s="7"/>
      <c r="K37" s="7"/>
    </row>
    <row r="38" spans="1:11" hidden="1" x14ac:dyDescent="0.25">
      <c r="A38" s="5" t="s">
        <v>235</v>
      </c>
      <c r="B38" s="6">
        <v>2</v>
      </c>
      <c r="C38" s="8"/>
      <c r="D38" s="8"/>
      <c r="E38" s="8"/>
      <c r="F38" s="8"/>
      <c r="G38" s="8"/>
      <c r="H38" s="8"/>
      <c r="I38" s="7"/>
      <c r="J38" s="7"/>
      <c r="K38" s="7"/>
    </row>
    <row r="39" spans="1:11" hidden="1" x14ac:dyDescent="0.25">
      <c r="A39" s="5" t="s">
        <v>236</v>
      </c>
      <c r="B39" s="6">
        <v>2</v>
      </c>
      <c r="C39" s="8"/>
      <c r="D39" s="8"/>
      <c r="E39" s="8"/>
      <c r="F39" s="8"/>
      <c r="G39" s="8"/>
      <c r="H39" s="8"/>
      <c r="I39" s="7"/>
      <c r="J39" s="7"/>
      <c r="K39" s="7"/>
    </row>
    <row r="40" spans="1:11" hidden="1" x14ac:dyDescent="0.25">
      <c r="A40" s="5" t="s">
        <v>237</v>
      </c>
      <c r="B40" s="6">
        <v>2</v>
      </c>
      <c r="C40" s="8"/>
      <c r="D40" s="8"/>
      <c r="E40" s="8"/>
      <c r="F40" s="8"/>
      <c r="G40" s="8"/>
      <c r="H40" s="8"/>
      <c r="I40" s="7"/>
      <c r="J40" s="7"/>
      <c r="K40" s="7"/>
    </row>
    <row r="41" spans="1:11" hidden="1" x14ac:dyDescent="0.25">
      <c r="A41" s="5" t="s">
        <v>238</v>
      </c>
      <c r="B41" s="6">
        <v>2</v>
      </c>
      <c r="C41" s="8"/>
      <c r="D41" s="8"/>
      <c r="E41" s="8"/>
      <c r="F41" s="8"/>
      <c r="G41" s="8"/>
      <c r="H41" s="8"/>
      <c r="I41" s="7"/>
      <c r="J41" s="7"/>
      <c r="K41" s="7"/>
    </row>
    <row r="42" spans="1:11" hidden="1" x14ac:dyDescent="0.25">
      <c r="A42" s="5" t="s">
        <v>239</v>
      </c>
      <c r="B42" s="6">
        <v>2</v>
      </c>
      <c r="C42" s="8"/>
      <c r="D42" s="8"/>
      <c r="E42" s="8"/>
      <c r="F42" s="8"/>
      <c r="G42" s="8"/>
      <c r="H42" s="8"/>
      <c r="I42" s="7"/>
      <c r="J42" s="7"/>
      <c r="K42" s="7"/>
    </row>
    <row r="43" spans="1:11" hidden="1" x14ac:dyDescent="0.25">
      <c r="A43" s="5" t="s">
        <v>76</v>
      </c>
      <c r="B43" s="6">
        <v>2</v>
      </c>
      <c r="C43" s="8"/>
      <c r="D43" s="8"/>
      <c r="E43" s="8"/>
      <c r="F43" s="8"/>
      <c r="G43" s="8"/>
      <c r="H43" s="8"/>
      <c r="I43" s="7"/>
      <c r="J43" s="7"/>
      <c r="K43" s="7"/>
    </row>
    <row r="44" spans="1:11" hidden="1" x14ac:dyDescent="0.25">
      <c r="A44" s="5" t="s">
        <v>240</v>
      </c>
      <c r="B44" s="6">
        <v>2</v>
      </c>
      <c r="C44" s="8"/>
      <c r="D44" s="8"/>
      <c r="E44" s="8"/>
      <c r="F44" s="8"/>
      <c r="G44" s="8"/>
      <c r="H44" s="8"/>
      <c r="I44" s="7"/>
      <c r="J44" s="7"/>
      <c r="K44" s="7"/>
    </row>
    <row r="45" spans="1:11" hidden="1" x14ac:dyDescent="0.25">
      <c r="A45" s="5" t="s">
        <v>241</v>
      </c>
      <c r="B45" s="6">
        <v>2</v>
      </c>
      <c r="C45" s="8"/>
      <c r="D45" s="8"/>
      <c r="E45" s="8"/>
      <c r="F45" s="8"/>
      <c r="G45" s="8"/>
      <c r="H45" s="8"/>
      <c r="I45" s="7"/>
      <c r="J45" s="7"/>
      <c r="K45" s="7"/>
    </row>
    <row r="46" spans="1:11" hidden="1" x14ac:dyDescent="0.25">
      <c r="A46" s="5" t="s">
        <v>242</v>
      </c>
      <c r="B46" s="6">
        <v>2</v>
      </c>
      <c r="C46" s="8"/>
      <c r="D46" s="8"/>
      <c r="E46" s="8"/>
      <c r="F46" s="8"/>
      <c r="G46" s="8"/>
      <c r="H46" s="8"/>
      <c r="I46" s="7"/>
      <c r="J46" s="7"/>
      <c r="K46" s="7"/>
    </row>
    <row r="47" spans="1:11" hidden="1" x14ac:dyDescent="0.25">
      <c r="A47" s="5" t="s">
        <v>243</v>
      </c>
      <c r="B47" s="6">
        <v>2</v>
      </c>
      <c r="C47" s="8"/>
      <c r="D47" s="8"/>
      <c r="E47" s="8"/>
      <c r="F47" s="8"/>
      <c r="G47" s="8"/>
      <c r="H47" s="8"/>
      <c r="I47" s="7"/>
      <c r="J47" s="7"/>
      <c r="K47" s="7"/>
    </row>
    <row r="48" spans="1:11" hidden="1" x14ac:dyDescent="0.25">
      <c r="A48" s="5" t="s">
        <v>244</v>
      </c>
      <c r="B48" s="6">
        <v>2</v>
      </c>
      <c r="C48" s="8"/>
      <c r="D48" s="8"/>
      <c r="E48" s="8"/>
      <c r="F48" s="8"/>
      <c r="G48" s="8"/>
      <c r="H48" s="8"/>
      <c r="I48" s="7"/>
      <c r="J48" s="7"/>
      <c r="K48" s="7"/>
    </row>
    <row r="49" spans="1:11" hidden="1" x14ac:dyDescent="0.25">
      <c r="A49" s="5" t="s">
        <v>226</v>
      </c>
      <c r="B49" s="6">
        <v>2</v>
      </c>
      <c r="C49" s="8"/>
      <c r="D49" s="8"/>
      <c r="E49" s="8"/>
      <c r="F49" s="8"/>
      <c r="G49" s="8"/>
      <c r="H49" s="8"/>
      <c r="I49" s="7"/>
      <c r="J49" s="7"/>
      <c r="K49" s="7"/>
    </row>
    <row r="50" spans="1:11" hidden="1" x14ac:dyDescent="0.25">
      <c r="A50" s="5" t="s">
        <v>245</v>
      </c>
      <c r="B50" s="6">
        <v>2</v>
      </c>
      <c r="C50" s="8"/>
      <c r="D50" s="8"/>
      <c r="E50" s="8"/>
      <c r="F50" s="8"/>
      <c r="G50" s="8"/>
      <c r="H50" s="8"/>
      <c r="I50" s="7"/>
      <c r="J50" s="7"/>
      <c r="K50" s="7"/>
    </row>
    <row r="51" spans="1:11" hidden="1" x14ac:dyDescent="0.25">
      <c r="A51" s="5" t="s">
        <v>246</v>
      </c>
      <c r="B51" s="6">
        <v>2</v>
      </c>
      <c r="C51" s="8"/>
      <c r="D51" s="8"/>
      <c r="E51" s="8"/>
      <c r="F51" s="8"/>
      <c r="G51" s="8"/>
      <c r="H51" s="8"/>
      <c r="I51" s="7"/>
      <c r="J51" s="7"/>
      <c r="K51" s="7"/>
    </row>
    <row r="52" spans="1:11" hidden="1" x14ac:dyDescent="0.25">
      <c r="A52" s="5" t="s">
        <v>247</v>
      </c>
      <c r="B52" s="6">
        <v>2</v>
      </c>
      <c r="C52" s="8"/>
      <c r="D52" s="8"/>
      <c r="E52" s="8"/>
      <c r="F52" s="8"/>
      <c r="G52" s="8"/>
      <c r="H52" s="8"/>
      <c r="I52" s="7"/>
      <c r="J52" s="7"/>
      <c r="K52" s="7"/>
    </row>
    <row r="54" spans="1:11" x14ac:dyDescent="0.25">
      <c r="A54" s="23" t="s">
        <v>143</v>
      </c>
      <c r="C54" s="24">
        <f>SUM(C4:C27)/16</f>
        <v>69.611249999999998</v>
      </c>
      <c r="D54" s="24">
        <f t="shared" ref="D54:E54" si="6">SUM(D4:D27)/16</f>
        <v>72.865624999999994</v>
      </c>
      <c r="E54" s="24">
        <f t="shared" si="6"/>
        <v>71.148125179491757</v>
      </c>
      <c r="F54" s="24">
        <f>SUM(F4:F27)/24</f>
        <v>62.875</v>
      </c>
      <c r="G54" s="24">
        <f t="shared" ref="G54:H54" si="7">SUM(G4:G27)/24</f>
        <v>62.875</v>
      </c>
      <c r="H54" s="24">
        <f t="shared" si="7"/>
        <v>62.875</v>
      </c>
      <c r="I54" s="94">
        <f t="shared" ref="I54" si="8">C54/F54*100</f>
        <v>110.71371769383698</v>
      </c>
      <c r="J54" s="94">
        <f t="shared" ref="J54" si="9">D54/G54*100</f>
        <v>115.889662027833</v>
      </c>
      <c r="K54" s="94">
        <f t="shared" ref="K54" si="10">E54/H54*100</f>
        <v>113.1580519753348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K36"/>
  <sheetViews>
    <sheetView workbookViewId="0">
      <pane ySplit="2" topLeftCell="A3" activePane="bottomLeft" state="frozen"/>
      <selection pane="bottomLeft" activeCell="C36" sqref="C36"/>
    </sheetView>
  </sheetViews>
  <sheetFormatPr defaultRowHeight="15" outlineLevelRow="1" x14ac:dyDescent="0.25"/>
  <cols>
    <col min="1" max="1" width="28.5703125" style="78" customWidth="1"/>
    <col min="2" max="2" width="8.7109375" style="78" customWidth="1"/>
    <col min="3" max="10" width="14.28515625" style="78" customWidth="1"/>
    <col min="11" max="11" width="14.140625" style="78" customWidth="1"/>
    <col min="12" max="16384" width="9.140625" style="78"/>
  </cols>
  <sheetData>
    <row r="1" spans="1:11" x14ac:dyDescent="0.25">
      <c r="A1" s="110" t="s">
        <v>0</v>
      </c>
      <c r="B1" s="110" t="s">
        <v>1</v>
      </c>
      <c r="C1" s="110" t="s">
        <v>645</v>
      </c>
      <c r="D1" s="110"/>
      <c r="E1" s="110"/>
      <c r="F1" s="110" t="s">
        <v>2</v>
      </c>
      <c r="G1" s="110"/>
      <c r="H1" s="110"/>
      <c r="I1" s="110" t="s">
        <v>3</v>
      </c>
      <c r="J1" s="110"/>
      <c r="K1" s="110"/>
    </row>
    <row r="2" spans="1:11" x14ac:dyDescent="0.25">
      <c r="A2" s="110"/>
      <c r="B2" s="110"/>
      <c r="C2" s="82" t="s">
        <v>4</v>
      </c>
      <c r="D2" s="82" t="s">
        <v>5</v>
      </c>
      <c r="E2" s="82" t="s">
        <v>6</v>
      </c>
      <c r="F2" s="82" t="s">
        <v>4</v>
      </c>
      <c r="G2" s="82" t="s">
        <v>5</v>
      </c>
      <c r="H2" s="82" t="s">
        <v>6</v>
      </c>
      <c r="I2" s="82" t="s">
        <v>4</v>
      </c>
      <c r="J2" s="82" t="s">
        <v>5</v>
      </c>
      <c r="K2" s="82" t="s">
        <v>6</v>
      </c>
    </row>
    <row r="3" spans="1:11" x14ac:dyDescent="0.25">
      <c r="A3" s="83" t="s">
        <v>7</v>
      </c>
      <c r="B3" s="52"/>
      <c r="C3" s="53"/>
      <c r="D3" s="53"/>
      <c r="E3" s="53"/>
      <c r="F3" s="53"/>
      <c r="G3" s="53"/>
      <c r="H3" s="53"/>
      <c r="I3" s="53"/>
      <c r="J3" s="53"/>
      <c r="K3" s="53"/>
    </row>
    <row r="4" spans="1:11" outlineLevel="1" collapsed="1" x14ac:dyDescent="0.25">
      <c r="A4" s="84" t="s">
        <v>567</v>
      </c>
      <c r="B4" s="85">
        <v>1</v>
      </c>
      <c r="C4" s="86">
        <v>84.29</v>
      </c>
      <c r="D4" s="86">
        <v>91.42</v>
      </c>
      <c r="E4" s="7">
        <f>GEOMEAN(C4:D4)</f>
        <v>87.7826395137444</v>
      </c>
      <c r="F4" s="86">
        <v>71.430000000000007</v>
      </c>
      <c r="G4" s="86">
        <v>142.86000000000001</v>
      </c>
      <c r="H4" s="7">
        <f>GEOMEAN(F4:G4)</f>
        <v>101.01727476031019</v>
      </c>
      <c r="I4" s="86">
        <f>C4/F4*100</f>
        <v>118.00363992720145</v>
      </c>
      <c r="J4" s="86">
        <f t="shared" ref="J4:K4" si="0">D4/G4*100</f>
        <v>63.992720145597083</v>
      </c>
      <c r="K4" s="86">
        <f t="shared" si="0"/>
        <v>86.898641566040652</v>
      </c>
    </row>
    <row r="5" spans="1:11" outlineLevel="1" collapsed="1" x14ac:dyDescent="0.25">
      <c r="A5" s="84" t="s">
        <v>568</v>
      </c>
      <c r="B5" s="85">
        <v>1</v>
      </c>
      <c r="C5" s="86">
        <v>114.29</v>
      </c>
      <c r="D5" s="86">
        <v>114.29</v>
      </c>
      <c r="E5" s="7">
        <f t="shared" ref="E5:E17" si="1">GEOMEAN(C5:D5)</f>
        <v>114.29</v>
      </c>
      <c r="F5" s="86">
        <v>92.3</v>
      </c>
      <c r="G5" s="86">
        <v>92.3</v>
      </c>
      <c r="H5" s="7">
        <f t="shared" ref="H5:H17" si="2">GEOMEAN(F5:G5)</f>
        <v>92.3</v>
      </c>
      <c r="I5" s="86">
        <f t="shared" ref="I5:I17" si="3">C5/F5*100</f>
        <v>123.82448537378117</v>
      </c>
      <c r="J5" s="86">
        <f t="shared" ref="J5:J17" si="4">D5/G5*100</f>
        <v>123.82448537378117</v>
      </c>
      <c r="K5" s="86">
        <f t="shared" ref="K5:K17" si="5">E5/H5*100</f>
        <v>123.82448537378117</v>
      </c>
    </row>
    <row r="6" spans="1:11" outlineLevel="1" collapsed="1" x14ac:dyDescent="0.25">
      <c r="A6" s="84" t="s">
        <v>569</v>
      </c>
      <c r="B6" s="85">
        <v>1</v>
      </c>
      <c r="C6" s="87"/>
      <c r="D6" s="87"/>
      <c r="E6" s="7"/>
      <c r="F6" s="87"/>
      <c r="G6" s="87"/>
      <c r="H6" s="7"/>
      <c r="I6" s="86"/>
      <c r="J6" s="86"/>
      <c r="K6" s="86"/>
    </row>
    <row r="7" spans="1:11" outlineLevel="1" collapsed="1" x14ac:dyDescent="0.25">
      <c r="A7" s="84" t="s">
        <v>570</v>
      </c>
      <c r="B7" s="85">
        <v>1</v>
      </c>
      <c r="C7" s="86">
        <v>65</v>
      </c>
      <c r="D7" s="86">
        <v>65</v>
      </c>
      <c r="E7" s="7">
        <f t="shared" si="1"/>
        <v>65</v>
      </c>
      <c r="F7" s="86">
        <v>65</v>
      </c>
      <c r="G7" s="86">
        <v>78.569999999999993</v>
      </c>
      <c r="H7" s="7">
        <f t="shared" si="2"/>
        <v>71.463627111979136</v>
      </c>
      <c r="I7" s="86">
        <f t="shared" si="3"/>
        <v>100</v>
      </c>
      <c r="J7" s="86">
        <f t="shared" si="4"/>
        <v>82.728776886852501</v>
      </c>
      <c r="K7" s="86">
        <f t="shared" si="5"/>
        <v>90.955360967263772</v>
      </c>
    </row>
    <row r="8" spans="1:11" outlineLevel="1" collapsed="1" x14ac:dyDescent="0.25">
      <c r="A8" s="84" t="s">
        <v>571</v>
      </c>
      <c r="B8" s="85">
        <v>1</v>
      </c>
      <c r="C8" s="87"/>
      <c r="D8" s="87"/>
      <c r="E8" s="7"/>
      <c r="F8" s="87"/>
      <c r="G8" s="87"/>
      <c r="H8" s="7"/>
      <c r="I8" s="86"/>
      <c r="J8" s="86"/>
      <c r="K8" s="86"/>
    </row>
    <row r="9" spans="1:11" outlineLevel="1" collapsed="1" x14ac:dyDescent="0.25">
      <c r="A9" s="84" t="s">
        <v>572</v>
      </c>
      <c r="B9" s="85">
        <v>1</v>
      </c>
      <c r="C9" s="87"/>
      <c r="D9" s="87"/>
      <c r="E9" s="7"/>
      <c r="F9" s="87"/>
      <c r="G9" s="87"/>
      <c r="H9" s="7"/>
      <c r="I9" s="86"/>
      <c r="J9" s="86"/>
      <c r="K9" s="86"/>
    </row>
    <row r="10" spans="1:11" outlineLevel="1" collapsed="1" x14ac:dyDescent="0.25">
      <c r="A10" s="84" t="s">
        <v>37</v>
      </c>
      <c r="B10" s="85">
        <v>1</v>
      </c>
      <c r="C10" s="86">
        <v>65</v>
      </c>
      <c r="D10" s="86">
        <v>65</v>
      </c>
      <c r="E10" s="7">
        <f t="shared" si="1"/>
        <v>65</v>
      </c>
      <c r="F10" s="86">
        <v>89.29</v>
      </c>
      <c r="G10" s="86">
        <v>89.29</v>
      </c>
      <c r="H10" s="7">
        <f t="shared" si="2"/>
        <v>89.29</v>
      </c>
      <c r="I10" s="86">
        <f t="shared" si="3"/>
        <v>72.796505767723147</v>
      </c>
      <c r="J10" s="86">
        <f t="shared" si="4"/>
        <v>72.796505767723147</v>
      </c>
      <c r="K10" s="86">
        <f t="shared" si="5"/>
        <v>72.796505767723147</v>
      </c>
    </row>
    <row r="11" spans="1:11" outlineLevel="1" collapsed="1" x14ac:dyDescent="0.25">
      <c r="A11" s="84" t="s">
        <v>573</v>
      </c>
      <c r="B11" s="85">
        <v>1</v>
      </c>
      <c r="C11" s="87"/>
      <c r="D11" s="87"/>
      <c r="E11" s="7"/>
      <c r="F11" s="87"/>
      <c r="G11" s="87"/>
      <c r="H11" s="7"/>
      <c r="I11" s="86"/>
      <c r="J11" s="86"/>
      <c r="K11" s="86"/>
    </row>
    <row r="12" spans="1:11" outlineLevel="1" collapsed="1" x14ac:dyDescent="0.25">
      <c r="A12" s="84" t="s">
        <v>453</v>
      </c>
      <c r="B12" s="85">
        <v>1</v>
      </c>
      <c r="C12" s="87"/>
      <c r="D12" s="87"/>
      <c r="E12" s="7"/>
      <c r="F12" s="87"/>
      <c r="G12" s="87"/>
      <c r="H12" s="7"/>
      <c r="I12" s="86"/>
      <c r="J12" s="86"/>
      <c r="K12" s="86"/>
    </row>
    <row r="13" spans="1:11" outlineLevel="1" collapsed="1" x14ac:dyDescent="0.25">
      <c r="A13" s="84" t="s">
        <v>574</v>
      </c>
      <c r="B13" s="85">
        <v>1</v>
      </c>
      <c r="C13" s="87"/>
      <c r="D13" s="87"/>
      <c r="E13" s="7"/>
      <c r="F13" s="87"/>
      <c r="G13" s="87"/>
      <c r="H13" s="7"/>
      <c r="I13" s="86"/>
      <c r="J13" s="86"/>
      <c r="K13" s="86"/>
    </row>
    <row r="14" spans="1:11" outlineLevel="1" collapsed="1" x14ac:dyDescent="0.25">
      <c r="A14" s="84" t="s">
        <v>575</v>
      </c>
      <c r="B14" s="85">
        <v>1</v>
      </c>
      <c r="C14" s="86">
        <v>62.5</v>
      </c>
      <c r="D14" s="86">
        <v>62.5</v>
      </c>
      <c r="E14" s="7">
        <f t="shared" si="1"/>
        <v>62.5</v>
      </c>
      <c r="F14" s="86">
        <v>89.29</v>
      </c>
      <c r="G14" s="86">
        <v>89.29</v>
      </c>
      <c r="H14" s="7">
        <f t="shared" si="2"/>
        <v>89.29</v>
      </c>
      <c r="I14" s="86">
        <f t="shared" si="3"/>
        <v>69.996640161272254</v>
      </c>
      <c r="J14" s="86">
        <f t="shared" si="4"/>
        <v>69.996640161272254</v>
      </c>
      <c r="K14" s="86">
        <f t="shared" si="5"/>
        <v>69.996640161272254</v>
      </c>
    </row>
    <row r="15" spans="1:11" outlineLevel="1" collapsed="1" x14ac:dyDescent="0.25">
      <c r="A15" s="84" t="s">
        <v>576</v>
      </c>
      <c r="B15" s="85">
        <v>1</v>
      </c>
      <c r="C15" s="87"/>
      <c r="D15" s="87"/>
      <c r="E15" s="7"/>
      <c r="F15" s="87"/>
      <c r="G15" s="87"/>
      <c r="H15" s="7"/>
      <c r="I15" s="86"/>
      <c r="J15" s="86"/>
      <c r="K15" s="86"/>
    </row>
    <row r="16" spans="1:11" outlineLevel="1" collapsed="1" x14ac:dyDescent="0.25">
      <c r="A16" s="84" t="s">
        <v>577</v>
      </c>
      <c r="B16" s="85">
        <v>1</v>
      </c>
      <c r="C16" s="86">
        <v>71.430000000000007</v>
      </c>
      <c r="D16" s="86">
        <v>71.430000000000007</v>
      </c>
      <c r="E16" s="7">
        <f t="shared" si="1"/>
        <v>71.430000000000007</v>
      </c>
      <c r="F16" s="86">
        <v>100</v>
      </c>
      <c r="G16" s="86">
        <v>100</v>
      </c>
      <c r="H16" s="7">
        <f t="shared" si="2"/>
        <v>100</v>
      </c>
      <c r="I16" s="86">
        <f t="shared" si="3"/>
        <v>71.430000000000007</v>
      </c>
      <c r="J16" s="86">
        <f t="shared" si="4"/>
        <v>71.430000000000007</v>
      </c>
      <c r="K16" s="86">
        <f t="shared" si="5"/>
        <v>71.430000000000007</v>
      </c>
    </row>
    <row r="17" spans="1:11" outlineLevel="1" collapsed="1" x14ac:dyDescent="0.25">
      <c r="A17" s="84" t="s">
        <v>578</v>
      </c>
      <c r="B17" s="85">
        <v>1</v>
      </c>
      <c r="C17" s="86">
        <v>68</v>
      </c>
      <c r="D17" s="86">
        <v>68</v>
      </c>
      <c r="E17" s="7">
        <f t="shared" si="1"/>
        <v>68</v>
      </c>
      <c r="F17" s="86">
        <v>85</v>
      </c>
      <c r="G17" s="86">
        <v>85</v>
      </c>
      <c r="H17" s="7">
        <f t="shared" si="2"/>
        <v>85</v>
      </c>
      <c r="I17" s="86">
        <f t="shared" si="3"/>
        <v>80</v>
      </c>
      <c r="J17" s="86">
        <f t="shared" si="4"/>
        <v>80</v>
      </c>
      <c r="K17" s="86">
        <f t="shared" si="5"/>
        <v>80</v>
      </c>
    </row>
    <row r="18" spans="1:11" outlineLevel="1" collapsed="1" x14ac:dyDescent="0.25">
      <c r="A18" s="84" t="s">
        <v>579</v>
      </c>
      <c r="B18" s="85">
        <v>1</v>
      </c>
      <c r="C18" s="87"/>
      <c r="D18" s="87"/>
      <c r="E18" s="87"/>
      <c r="F18" s="87"/>
      <c r="G18" s="87"/>
      <c r="H18" s="87"/>
      <c r="I18" s="86"/>
      <c r="J18" s="86"/>
      <c r="K18" s="86"/>
    </row>
    <row r="19" spans="1:11" collapsed="1" x14ac:dyDescent="0.25">
      <c r="A19" s="83" t="s">
        <v>15</v>
      </c>
      <c r="B19" s="52"/>
      <c r="C19" s="53"/>
      <c r="D19" s="53"/>
      <c r="E19" s="53"/>
      <c r="F19" s="53"/>
      <c r="G19" s="53"/>
      <c r="H19" s="53"/>
      <c r="I19" s="53"/>
      <c r="J19" s="53"/>
      <c r="K19" s="53"/>
    </row>
    <row r="20" spans="1:11" hidden="1" outlineLevel="1" collapsed="1" x14ac:dyDescent="0.25">
      <c r="A20" s="84" t="s">
        <v>567</v>
      </c>
      <c r="B20" s="85">
        <v>2</v>
      </c>
      <c r="C20" s="87"/>
      <c r="D20" s="87"/>
      <c r="E20" s="87"/>
      <c r="F20" s="87"/>
      <c r="G20" s="87"/>
      <c r="H20" s="87"/>
      <c r="I20" s="86"/>
      <c r="J20" s="86"/>
      <c r="K20" s="86"/>
    </row>
    <row r="21" spans="1:11" hidden="1" outlineLevel="1" collapsed="1" x14ac:dyDescent="0.25">
      <c r="A21" s="84" t="s">
        <v>568</v>
      </c>
      <c r="B21" s="85">
        <v>2</v>
      </c>
      <c r="C21" s="87"/>
      <c r="D21" s="87"/>
      <c r="E21" s="87"/>
      <c r="F21" s="87"/>
      <c r="G21" s="87"/>
      <c r="H21" s="87"/>
      <c r="I21" s="86"/>
      <c r="J21" s="86"/>
      <c r="K21" s="86"/>
    </row>
    <row r="22" spans="1:11" hidden="1" outlineLevel="1" collapsed="1" x14ac:dyDescent="0.25">
      <c r="A22" s="84" t="s">
        <v>569</v>
      </c>
      <c r="B22" s="85">
        <v>2</v>
      </c>
      <c r="C22" s="87"/>
      <c r="D22" s="87"/>
      <c r="E22" s="87"/>
      <c r="F22" s="87"/>
      <c r="G22" s="87"/>
      <c r="H22" s="87"/>
      <c r="I22" s="86"/>
      <c r="J22" s="86"/>
      <c r="K22" s="86"/>
    </row>
    <row r="23" spans="1:11" hidden="1" outlineLevel="1" collapsed="1" x14ac:dyDescent="0.25">
      <c r="A23" s="84" t="s">
        <v>570</v>
      </c>
      <c r="B23" s="85">
        <v>2</v>
      </c>
      <c r="C23" s="87"/>
      <c r="D23" s="87"/>
      <c r="E23" s="87"/>
      <c r="F23" s="87"/>
      <c r="G23" s="87"/>
      <c r="H23" s="87"/>
      <c r="I23" s="86"/>
      <c r="J23" s="86"/>
      <c r="K23" s="86"/>
    </row>
    <row r="24" spans="1:11" hidden="1" outlineLevel="1" collapsed="1" x14ac:dyDescent="0.25">
      <c r="A24" s="84" t="s">
        <v>571</v>
      </c>
      <c r="B24" s="85">
        <v>2</v>
      </c>
      <c r="C24" s="87"/>
      <c r="D24" s="87"/>
      <c r="E24" s="87"/>
      <c r="F24" s="87"/>
      <c r="G24" s="87"/>
      <c r="H24" s="87"/>
      <c r="I24" s="86"/>
      <c r="J24" s="86"/>
      <c r="K24" s="86"/>
    </row>
    <row r="25" spans="1:11" hidden="1" outlineLevel="1" collapsed="1" x14ac:dyDescent="0.25">
      <c r="A25" s="84" t="s">
        <v>572</v>
      </c>
      <c r="B25" s="85">
        <v>2</v>
      </c>
      <c r="C25" s="87"/>
      <c r="D25" s="87"/>
      <c r="E25" s="87"/>
      <c r="F25" s="87"/>
      <c r="G25" s="87"/>
      <c r="H25" s="87"/>
      <c r="I25" s="86"/>
      <c r="J25" s="86"/>
      <c r="K25" s="86"/>
    </row>
    <row r="26" spans="1:11" hidden="1" outlineLevel="1" collapsed="1" x14ac:dyDescent="0.25">
      <c r="A26" s="84" t="s">
        <v>37</v>
      </c>
      <c r="B26" s="85">
        <v>2</v>
      </c>
      <c r="C26" s="87"/>
      <c r="D26" s="87"/>
      <c r="E26" s="87"/>
      <c r="F26" s="87"/>
      <c r="G26" s="87"/>
      <c r="H26" s="87"/>
      <c r="I26" s="86"/>
      <c r="J26" s="86"/>
      <c r="K26" s="86"/>
    </row>
    <row r="27" spans="1:11" hidden="1" outlineLevel="1" collapsed="1" x14ac:dyDescent="0.25">
      <c r="A27" s="84" t="s">
        <v>573</v>
      </c>
      <c r="B27" s="85">
        <v>2</v>
      </c>
      <c r="C27" s="87"/>
      <c r="D27" s="87"/>
      <c r="E27" s="87"/>
      <c r="F27" s="87"/>
      <c r="G27" s="87"/>
      <c r="H27" s="87"/>
      <c r="I27" s="86"/>
      <c r="J27" s="86"/>
      <c r="K27" s="86"/>
    </row>
    <row r="28" spans="1:11" hidden="1" outlineLevel="1" collapsed="1" x14ac:dyDescent="0.25">
      <c r="A28" s="84" t="s">
        <v>453</v>
      </c>
      <c r="B28" s="85">
        <v>2</v>
      </c>
      <c r="C28" s="87"/>
      <c r="D28" s="87"/>
      <c r="E28" s="87"/>
      <c r="F28" s="87"/>
      <c r="G28" s="87"/>
      <c r="H28" s="87"/>
      <c r="I28" s="86"/>
      <c r="J28" s="86"/>
      <c r="K28" s="86"/>
    </row>
    <row r="29" spans="1:11" hidden="1" outlineLevel="1" collapsed="1" x14ac:dyDescent="0.25">
      <c r="A29" s="84" t="s">
        <v>574</v>
      </c>
      <c r="B29" s="85">
        <v>2</v>
      </c>
      <c r="C29" s="87"/>
      <c r="D29" s="87"/>
      <c r="E29" s="87"/>
      <c r="F29" s="87"/>
      <c r="G29" s="87"/>
      <c r="H29" s="87"/>
      <c r="I29" s="86"/>
      <c r="J29" s="86"/>
      <c r="K29" s="86"/>
    </row>
    <row r="30" spans="1:11" hidden="1" outlineLevel="1" collapsed="1" x14ac:dyDescent="0.25">
      <c r="A30" s="84" t="s">
        <v>575</v>
      </c>
      <c r="B30" s="85">
        <v>2</v>
      </c>
      <c r="C30" s="87"/>
      <c r="D30" s="87"/>
      <c r="E30" s="87"/>
      <c r="F30" s="87"/>
      <c r="G30" s="87"/>
      <c r="H30" s="87"/>
      <c r="I30" s="86"/>
      <c r="J30" s="86"/>
      <c r="K30" s="86"/>
    </row>
    <row r="31" spans="1:11" hidden="1" outlineLevel="1" collapsed="1" x14ac:dyDescent="0.25">
      <c r="A31" s="84" t="s">
        <v>576</v>
      </c>
      <c r="B31" s="85">
        <v>2</v>
      </c>
      <c r="C31" s="87"/>
      <c r="D31" s="87"/>
      <c r="E31" s="87"/>
      <c r="F31" s="87"/>
      <c r="G31" s="87"/>
      <c r="H31" s="87"/>
      <c r="I31" s="86"/>
      <c r="J31" s="86"/>
      <c r="K31" s="86"/>
    </row>
    <row r="32" spans="1:11" hidden="1" outlineLevel="1" collapsed="1" x14ac:dyDescent="0.25">
      <c r="A32" s="84" t="s">
        <v>577</v>
      </c>
      <c r="B32" s="85">
        <v>2</v>
      </c>
      <c r="C32" s="87"/>
      <c r="D32" s="87"/>
      <c r="E32" s="87"/>
      <c r="F32" s="87"/>
      <c r="G32" s="87"/>
      <c r="H32" s="87"/>
      <c r="I32" s="86"/>
      <c r="J32" s="86"/>
      <c r="K32" s="86"/>
    </row>
    <row r="33" spans="1:11" hidden="1" outlineLevel="1" collapsed="1" x14ac:dyDescent="0.25">
      <c r="A33" s="84" t="s">
        <v>578</v>
      </c>
      <c r="B33" s="85">
        <v>2</v>
      </c>
      <c r="C33" s="87"/>
      <c r="D33" s="87"/>
      <c r="E33" s="87"/>
      <c r="F33" s="87"/>
      <c r="G33" s="87"/>
      <c r="H33" s="87"/>
      <c r="I33" s="86"/>
      <c r="J33" s="86"/>
      <c r="K33" s="86"/>
    </row>
    <row r="34" spans="1:11" hidden="1" outlineLevel="1" collapsed="1" x14ac:dyDescent="0.25">
      <c r="A34" s="84" t="s">
        <v>579</v>
      </c>
      <c r="B34" s="85">
        <v>2</v>
      </c>
      <c r="C34" s="87"/>
      <c r="D34" s="87"/>
      <c r="E34" s="87"/>
      <c r="F34" s="87"/>
      <c r="G34" s="87"/>
      <c r="H34" s="87"/>
      <c r="I34" s="86"/>
      <c r="J34" s="86"/>
      <c r="K34" s="86"/>
    </row>
    <row r="36" spans="1:11" x14ac:dyDescent="0.25">
      <c r="A36" s="17" t="s">
        <v>143</v>
      </c>
      <c r="C36" s="81">
        <f>SUM(C4:C18)/7</f>
        <v>75.787142857142854</v>
      </c>
      <c r="D36" s="81">
        <f t="shared" ref="D36:H36" si="6">SUM(D4:D18)/7</f>
        <v>76.805714285714302</v>
      </c>
      <c r="E36" s="81">
        <f t="shared" si="6"/>
        <v>76.286091359106351</v>
      </c>
      <c r="F36" s="81">
        <f t="shared" si="6"/>
        <v>84.61571428571429</v>
      </c>
      <c r="G36" s="81">
        <f t="shared" si="6"/>
        <v>96.758571428571443</v>
      </c>
      <c r="H36" s="81">
        <f t="shared" si="6"/>
        <v>89.765843124612758</v>
      </c>
      <c r="I36" s="81">
        <f>C36/F36*100</f>
        <v>89.566274417112652</v>
      </c>
      <c r="J36" s="81">
        <f t="shared" ref="J36:K36" si="7">D36/G36*100</f>
        <v>79.378718755075226</v>
      </c>
      <c r="K36" s="81">
        <f t="shared" si="7"/>
        <v>84.983428778367468</v>
      </c>
    </row>
  </sheetData>
  <autoFilter ref="A1:K34"/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9"/>
  <sheetViews>
    <sheetView topLeftCell="A32" workbookViewId="0">
      <selection activeCell="F59" sqref="F59"/>
    </sheetView>
  </sheetViews>
  <sheetFormatPr defaultRowHeight="15" x14ac:dyDescent="0.25"/>
  <cols>
    <col min="1" max="1" width="37" customWidth="1"/>
    <col min="2" max="2" width="5.42578125" customWidth="1"/>
    <col min="3" max="11" width="11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1" t="s">
        <v>4</v>
      </c>
      <c r="D2" s="1" t="s">
        <v>5</v>
      </c>
      <c r="E2" s="1" t="s">
        <v>6</v>
      </c>
      <c r="F2" s="1" t="s">
        <v>4</v>
      </c>
      <c r="G2" s="1" t="s">
        <v>5</v>
      </c>
      <c r="H2" s="1" t="s">
        <v>6</v>
      </c>
      <c r="I2" s="1" t="s">
        <v>4</v>
      </c>
      <c r="J2" s="1" t="s">
        <v>5</v>
      </c>
      <c r="K2" s="1" t="s">
        <v>6</v>
      </c>
    </row>
    <row r="3" spans="1:11" x14ac:dyDescent="0.25">
      <c r="A3" s="2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73</v>
      </c>
      <c r="B4" s="6">
        <v>1</v>
      </c>
      <c r="C4" s="7">
        <v>88</v>
      </c>
      <c r="D4" s="7">
        <v>88</v>
      </c>
      <c r="E4" s="7">
        <f>GEOMEAN(C4:D4)</f>
        <v>88</v>
      </c>
      <c r="F4" s="7">
        <v>76.92</v>
      </c>
      <c r="G4" s="7">
        <v>83.33</v>
      </c>
      <c r="H4" s="7">
        <f>GEOMEAN(F4:G4)</f>
        <v>80.06087433946746</v>
      </c>
      <c r="I4" s="7">
        <f>C4/F4*100</f>
        <v>114.40457618304731</v>
      </c>
      <c r="J4" s="7">
        <f t="shared" ref="J4:K4" si="0">D4/G4*100</f>
        <v>105.60422416896675</v>
      </c>
      <c r="K4" s="7">
        <f t="shared" si="0"/>
        <v>109.91636142626886</v>
      </c>
    </row>
    <row r="5" spans="1:11" x14ac:dyDescent="0.25">
      <c r="A5" s="5" t="s">
        <v>74</v>
      </c>
      <c r="B5" s="6">
        <v>1</v>
      </c>
      <c r="C5" s="8"/>
      <c r="D5" s="8"/>
      <c r="E5" s="8"/>
      <c r="F5" s="8"/>
      <c r="G5" s="8"/>
      <c r="H5" s="8"/>
      <c r="I5" s="7"/>
      <c r="J5" s="7"/>
      <c r="K5" s="7"/>
    </row>
    <row r="6" spans="1:11" x14ac:dyDescent="0.25">
      <c r="A6" s="5" t="s">
        <v>75</v>
      </c>
      <c r="B6" s="6">
        <v>1</v>
      </c>
      <c r="C6" s="8"/>
      <c r="D6" s="8"/>
      <c r="E6" s="8"/>
      <c r="F6" s="8"/>
      <c r="G6" s="8"/>
      <c r="H6" s="8"/>
      <c r="I6" s="7"/>
      <c r="J6" s="7"/>
      <c r="K6" s="7"/>
    </row>
    <row r="7" spans="1:11" x14ac:dyDescent="0.25">
      <c r="A7" s="5" t="s">
        <v>76</v>
      </c>
      <c r="B7" s="6">
        <v>1</v>
      </c>
      <c r="C7" s="8"/>
      <c r="D7" s="8"/>
      <c r="E7" s="8"/>
      <c r="F7" s="8"/>
      <c r="G7" s="8"/>
      <c r="H7" s="8"/>
      <c r="I7" s="7"/>
      <c r="J7" s="7"/>
      <c r="K7" s="7"/>
    </row>
    <row r="8" spans="1:11" x14ac:dyDescent="0.25">
      <c r="A8" s="5" t="s">
        <v>77</v>
      </c>
      <c r="B8" s="6">
        <v>1</v>
      </c>
      <c r="C8" s="8"/>
      <c r="D8" s="8"/>
      <c r="E8" s="8"/>
      <c r="F8" s="8"/>
      <c r="G8" s="8"/>
      <c r="H8" s="8"/>
      <c r="I8" s="7"/>
      <c r="J8" s="7"/>
      <c r="K8" s="7"/>
    </row>
    <row r="9" spans="1:11" x14ac:dyDescent="0.25">
      <c r="A9" s="5" t="s">
        <v>50</v>
      </c>
      <c r="B9" s="6">
        <v>1</v>
      </c>
      <c r="C9" s="7">
        <v>80</v>
      </c>
      <c r="D9" s="7">
        <v>80</v>
      </c>
      <c r="E9" s="7">
        <f t="shared" ref="E9:E11" si="1">GEOMEAN(C9:D9)</f>
        <v>80</v>
      </c>
      <c r="F9" s="7">
        <v>80</v>
      </c>
      <c r="G9" s="7">
        <v>80</v>
      </c>
      <c r="H9" s="7">
        <f t="shared" ref="H9:H11" si="2">GEOMEAN(F9:G9)</f>
        <v>80</v>
      </c>
      <c r="I9" s="7">
        <f>C9/F9*100</f>
        <v>100</v>
      </c>
      <c r="J9" s="7">
        <f t="shared" ref="J9:K11" si="3">D9/G9*100</f>
        <v>100</v>
      </c>
      <c r="K9" s="7">
        <f t="shared" si="3"/>
        <v>100</v>
      </c>
    </row>
    <row r="10" spans="1:11" x14ac:dyDescent="0.25">
      <c r="A10" s="5" t="s">
        <v>78</v>
      </c>
      <c r="B10" s="6">
        <v>1</v>
      </c>
      <c r="C10" s="7">
        <v>80</v>
      </c>
      <c r="D10" s="7">
        <v>80</v>
      </c>
      <c r="E10" s="7">
        <f t="shared" si="1"/>
        <v>80</v>
      </c>
      <c r="F10" s="7">
        <v>80</v>
      </c>
      <c r="G10" s="7">
        <v>80</v>
      </c>
      <c r="H10" s="7">
        <f t="shared" si="2"/>
        <v>80</v>
      </c>
      <c r="I10" s="7">
        <f>C10/F10*100</f>
        <v>100</v>
      </c>
      <c r="J10" s="7">
        <f t="shared" si="3"/>
        <v>100</v>
      </c>
      <c r="K10" s="7">
        <f t="shared" si="3"/>
        <v>100</v>
      </c>
    </row>
    <row r="11" spans="1:11" x14ac:dyDescent="0.25">
      <c r="A11" s="5" t="s">
        <v>79</v>
      </c>
      <c r="B11" s="6">
        <v>1</v>
      </c>
      <c r="C11" s="7">
        <v>70</v>
      </c>
      <c r="D11" s="7">
        <v>75</v>
      </c>
      <c r="E11" s="7">
        <f t="shared" si="1"/>
        <v>72.456883730947197</v>
      </c>
      <c r="F11" s="7">
        <v>77.78</v>
      </c>
      <c r="G11" s="7">
        <v>83.33</v>
      </c>
      <c r="H11" s="7">
        <f t="shared" si="2"/>
        <v>80.507188498916051</v>
      </c>
      <c r="I11" s="7">
        <f>C11/F11*100</f>
        <v>89.997428644895862</v>
      </c>
      <c r="J11" s="7">
        <f t="shared" si="3"/>
        <v>90.003600144005759</v>
      </c>
      <c r="K11" s="7">
        <f t="shared" si="3"/>
        <v>90.000514341551934</v>
      </c>
    </row>
    <row r="12" spans="1:11" x14ac:dyDescent="0.25">
      <c r="A12" s="5" t="s">
        <v>80</v>
      </c>
      <c r="B12" s="6">
        <v>1</v>
      </c>
      <c r="C12" s="8"/>
      <c r="D12" s="8"/>
      <c r="E12" s="8"/>
      <c r="F12" s="8"/>
      <c r="G12" s="8"/>
      <c r="H12" s="8"/>
      <c r="I12" s="7"/>
      <c r="J12" s="7"/>
      <c r="K12" s="7"/>
    </row>
    <row r="13" spans="1:11" x14ac:dyDescent="0.25">
      <c r="A13" s="5" t="s">
        <v>81</v>
      </c>
      <c r="B13" s="6">
        <v>1</v>
      </c>
      <c r="C13" s="8"/>
      <c r="D13" s="8"/>
      <c r="E13" s="8"/>
      <c r="F13" s="8"/>
      <c r="G13" s="8"/>
      <c r="H13" s="8"/>
      <c r="I13" s="7"/>
      <c r="J13" s="7"/>
      <c r="K13" s="7"/>
    </row>
    <row r="14" spans="1:11" x14ac:dyDescent="0.25">
      <c r="A14" s="5" t="s">
        <v>82</v>
      </c>
      <c r="B14" s="6">
        <v>1</v>
      </c>
      <c r="C14" s="7">
        <v>70</v>
      </c>
      <c r="D14" s="7">
        <v>70</v>
      </c>
      <c r="E14" s="7">
        <f>GEOMEAN(C14:D14)</f>
        <v>70</v>
      </c>
      <c r="F14" s="7">
        <v>70</v>
      </c>
      <c r="G14" s="7">
        <v>70</v>
      </c>
      <c r="H14" s="7">
        <f>GEOMEAN(F14:G14)</f>
        <v>70</v>
      </c>
      <c r="I14" s="7">
        <f>C14/F14*100</f>
        <v>100</v>
      </c>
      <c r="J14" s="7">
        <f t="shared" ref="J14:K14" si="4">D14/G14*100</f>
        <v>100</v>
      </c>
      <c r="K14" s="7">
        <f t="shared" si="4"/>
        <v>100</v>
      </c>
    </row>
    <row r="15" spans="1:11" x14ac:dyDescent="0.25">
      <c r="A15" s="5" t="s">
        <v>83</v>
      </c>
      <c r="B15" s="6">
        <v>1</v>
      </c>
      <c r="C15" s="8"/>
      <c r="D15" s="8"/>
      <c r="E15" s="8"/>
      <c r="F15" s="8"/>
      <c r="G15" s="8"/>
      <c r="H15" s="8"/>
      <c r="I15" s="7"/>
      <c r="J15" s="7"/>
      <c r="K15" s="7"/>
    </row>
    <row r="16" spans="1:11" x14ac:dyDescent="0.25">
      <c r="A16" s="5" t="s">
        <v>84</v>
      </c>
      <c r="B16" s="6">
        <v>1</v>
      </c>
      <c r="C16" s="7">
        <v>73</v>
      </c>
      <c r="D16" s="7">
        <v>73</v>
      </c>
      <c r="E16" s="7">
        <f>GEOMEAN(C16:D16)</f>
        <v>73</v>
      </c>
      <c r="F16" s="7">
        <v>83.33</v>
      </c>
      <c r="G16" s="7">
        <v>85.71</v>
      </c>
      <c r="H16" s="7">
        <f>GEOMEAN(F16:G16)</f>
        <v>84.511622277648883</v>
      </c>
      <c r="I16" s="7">
        <f>C16/F16*100</f>
        <v>87.603504140165612</v>
      </c>
      <c r="J16" s="7">
        <f t="shared" ref="J16:K16" si="5">D16/G16*100</f>
        <v>85.170925212927315</v>
      </c>
      <c r="K16" s="7">
        <f t="shared" si="5"/>
        <v>86.378651873668503</v>
      </c>
    </row>
    <row r="17" spans="1:11" x14ac:dyDescent="0.25">
      <c r="A17" s="5" t="s">
        <v>85</v>
      </c>
      <c r="B17" s="6">
        <v>1</v>
      </c>
      <c r="C17" s="8"/>
      <c r="D17" s="8"/>
      <c r="E17" s="8"/>
      <c r="F17" s="8"/>
      <c r="G17" s="8"/>
      <c r="H17" s="8"/>
      <c r="I17" s="7"/>
      <c r="J17" s="7"/>
      <c r="K17" s="7"/>
    </row>
    <row r="18" spans="1:11" x14ac:dyDescent="0.25">
      <c r="A18" s="5" t="s">
        <v>86</v>
      </c>
      <c r="B18" s="6">
        <v>1</v>
      </c>
      <c r="C18" s="8"/>
      <c r="D18" s="8"/>
      <c r="E18" s="8"/>
      <c r="F18" s="8"/>
      <c r="G18" s="8"/>
      <c r="H18" s="8"/>
      <c r="I18" s="7"/>
      <c r="J18" s="7"/>
      <c r="K18" s="7"/>
    </row>
    <row r="19" spans="1:11" x14ac:dyDescent="0.25">
      <c r="A19" s="5" t="s">
        <v>87</v>
      </c>
      <c r="B19" s="6">
        <v>1</v>
      </c>
      <c r="C19" s="8"/>
      <c r="D19" s="8"/>
      <c r="E19" s="8"/>
      <c r="F19" s="8"/>
      <c r="G19" s="8"/>
      <c r="H19" s="8"/>
      <c r="I19" s="7"/>
      <c r="J19" s="7"/>
      <c r="K19" s="7"/>
    </row>
    <row r="20" spans="1:11" x14ac:dyDescent="0.25">
      <c r="A20" s="5" t="s">
        <v>88</v>
      </c>
      <c r="B20" s="6">
        <v>1</v>
      </c>
      <c r="C20" s="8"/>
      <c r="D20" s="8"/>
      <c r="E20" s="8"/>
      <c r="F20" s="8"/>
      <c r="G20" s="8"/>
      <c r="H20" s="8"/>
      <c r="I20" s="7"/>
      <c r="J20" s="7"/>
      <c r="K20" s="7"/>
    </row>
    <row r="21" spans="1:11" x14ac:dyDescent="0.25">
      <c r="A21" s="5" t="s">
        <v>89</v>
      </c>
      <c r="B21" s="6">
        <v>1</v>
      </c>
      <c r="C21" s="7">
        <v>92</v>
      </c>
      <c r="D21" s="7">
        <v>92</v>
      </c>
      <c r="E21" s="7">
        <f t="shared" ref="E21:E23" si="6">GEOMEAN(C21:D21)</f>
        <v>92</v>
      </c>
      <c r="F21" s="7">
        <v>68.75</v>
      </c>
      <c r="G21" s="7">
        <v>83</v>
      </c>
      <c r="H21" s="7">
        <f t="shared" ref="H21:H23" si="7">GEOMEAN(F21:G21)</f>
        <v>75.539724648690637</v>
      </c>
      <c r="I21" s="7">
        <f>C21/F21*100</f>
        <v>133.81818181818181</v>
      </c>
      <c r="J21" s="7">
        <f t="shared" ref="J21:K23" si="8">D21/G21*100</f>
        <v>110.8433734939759</v>
      </c>
      <c r="K21" s="7">
        <f t="shared" si="8"/>
        <v>121.79022418715513</v>
      </c>
    </row>
    <row r="22" spans="1:11" x14ac:dyDescent="0.25">
      <c r="A22" s="5" t="s">
        <v>90</v>
      </c>
      <c r="B22" s="6">
        <v>1</v>
      </c>
      <c r="C22" s="7">
        <v>92</v>
      </c>
      <c r="D22" s="7">
        <v>92</v>
      </c>
      <c r="E22" s="7">
        <f t="shared" si="6"/>
        <v>92</v>
      </c>
      <c r="F22" s="7">
        <v>68.75</v>
      </c>
      <c r="G22" s="7">
        <v>83</v>
      </c>
      <c r="H22" s="7">
        <f t="shared" si="7"/>
        <v>75.539724648690637</v>
      </c>
      <c r="I22" s="7">
        <f>C22/F22*100</f>
        <v>133.81818181818181</v>
      </c>
      <c r="J22" s="7">
        <f t="shared" si="8"/>
        <v>110.8433734939759</v>
      </c>
      <c r="K22" s="7">
        <f t="shared" si="8"/>
        <v>121.79022418715513</v>
      </c>
    </row>
    <row r="23" spans="1:11" x14ac:dyDescent="0.25">
      <c r="A23" s="5" t="s">
        <v>91</v>
      </c>
      <c r="B23" s="6">
        <v>1</v>
      </c>
      <c r="C23" s="7">
        <v>80</v>
      </c>
      <c r="D23" s="7">
        <v>88.33</v>
      </c>
      <c r="E23" s="7">
        <f t="shared" si="6"/>
        <v>84.061881967988313</v>
      </c>
      <c r="F23" s="7">
        <v>80</v>
      </c>
      <c r="G23" s="7">
        <v>83</v>
      </c>
      <c r="H23" s="7">
        <f t="shared" si="7"/>
        <v>81.486195149853444</v>
      </c>
      <c r="I23" s="7">
        <f>C23/F23*100</f>
        <v>100</v>
      </c>
      <c r="J23" s="7">
        <f t="shared" si="8"/>
        <v>106.42168674698796</v>
      </c>
      <c r="K23" s="7">
        <f t="shared" si="8"/>
        <v>103.16088732993136</v>
      </c>
    </row>
    <row r="24" spans="1:11" x14ac:dyDescent="0.25">
      <c r="A24" s="5" t="s">
        <v>92</v>
      </c>
      <c r="B24" s="6">
        <v>1</v>
      </c>
      <c r="C24" s="8"/>
      <c r="D24" s="8"/>
      <c r="E24" s="8"/>
      <c r="F24" s="8"/>
      <c r="G24" s="8"/>
      <c r="H24" s="8"/>
      <c r="I24" s="7"/>
      <c r="J24" s="7"/>
      <c r="K24" s="7"/>
    </row>
    <row r="25" spans="1:11" x14ac:dyDescent="0.25">
      <c r="A25" s="5" t="s">
        <v>93</v>
      </c>
      <c r="B25" s="6">
        <v>1</v>
      </c>
      <c r="C25" s="8"/>
      <c r="D25" s="8"/>
      <c r="E25" s="8"/>
      <c r="F25" s="8"/>
      <c r="G25" s="8"/>
      <c r="H25" s="8"/>
      <c r="I25" s="7"/>
      <c r="J25" s="7"/>
      <c r="K25" s="7"/>
    </row>
    <row r="26" spans="1:11" x14ac:dyDescent="0.25">
      <c r="A26" s="5" t="s">
        <v>94</v>
      </c>
      <c r="B26" s="6">
        <v>1</v>
      </c>
      <c r="C26" s="8"/>
      <c r="D26" s="8"/>
      <c r="E26" s="8"/>
      <c r="F26" s="8"/>
      <c r="G26" s="8"/>
      <c r="H26" s="8"/>
      <c r="I26" s="7"/>
      <c r="J26" s="7"/>
      <c r="K26" s="7"/>
    </row>
    <row r="27" spans="1:11" x14ac:dyDescent="0.25">
      <c r="A27" s="5" t="s">
        <v>95</v>
      </c>
      <c r="B27" s="6">
        <v>1</v>
      </c>
      <c r="C27" s="8"/>
      <c r="D27" s="8"/>
      <c r="E27" s="8"/>
      <c r="F27" s="8"/>
      <c r="G27" s="8"/>
      <c r="H27" s="8"/>
      <c r="I27" s="7"/>
      <c r="J27" s="7"/>
      <c r="K27" s="7"/>
    </row>
    <row r="28" spans="1:11" x14ac:dyDescent="0.25">
      <c r="A28" s="5" t="s">
        <v>96</v>
      </c>
      <c r="B28" s="6">
        <v>1</v>
      </c>
      <c r="C28" s="8"/>
      <c r="D28" s="8"/>
      <c r="E28" s="8"/>
      <c r="F28" s="8"/>
      <c r="G28" s="8"/>
      <c r="H28" s="8"/>
      <c r="I28" s="7"/>
      <c r="J28" s="7"/>
      <c r="K28" s="7"/>
    </row>
    <row r="29" spans="1:11" x14ac:dyDescent="0.25">
      <c r="A29" s="5" t="s">
        <v>97</v>
      </c>
      <c r="B29" s="6">
        <v>1</v>
      </c>
      <c r="C29" s="8"/>
      <c r="D29" s="8"/>
      <c r="E29" s="8"/>
      <c r="F29" s="8"/>
      <c r="G29" s="8"/>
      <c r="H29" s="8"/>
      <c r="I29" s="7"/>
      <c r="J29" s="7"/>
      <c r="K29" s="7"/>
    </row>
    <row r="30" spans="1:11" x14ac:dyDescent="0.25">
      <c r="A30" s="5" t="s">
        <v>98</v>
      </c>
      <c r="B30" s="6">
        <v>1</v>
      </c>
      <c r="C30" s="7">
        <v>80</v>
      </c>
      <c r="D30" s="7">
        <v>80</v>
      </c>
      <c r="E30" s="7">
        <f t="shared" ref="E30:E31" si="9">GEOMEAN(C30:D30)</f>
        <v>80</v>
      </c>
      <c r="F30" s="7">
        <v>81.25</v>
      </c>
      <c r="G30" s="7">
        <v>81.25</v>
      </c>
      <c r="H30" s="7">
        <f t="shared" ref="H30:H31" si="10">GEOMEAN(F30:G30)</f>
        <v>81.25</v>
      </c>
      <c r="I30" s="7">
        <f>C30/F30*100</f>
        <v>98.461538461538467</v>
      </c>
      <c r="J30" s="7">
        <f t="shared" ref="J30:K31" si="11">D30/G30*100</f>
        <v>98.461538461538467</v>
      </c>
      <c r="K30" s="7">
        <f t="shared" si="11"/>
        <v>98.461538461538467</v>
      </c>
    </row>
    <row r="31" spans="1:11" x14ac:dyDescent="0.25">
      <c r="A31" s="5" t="s">
        <v>99</v>
      </c>
      <c r="B31" s="6">
        <v>1</v>
      </c>
      <c r="C31" s="7">
        <v>91</v>
      </c>
      <c r="D31" s="7">
        <v>91</v>
      </c>
      <c r="E31" s="7">
        <f t="shared" si="9"/>
        <v>91</v>
      </c>
      <c r="F31" s="7">
        <v>78.569999999999993</v>
      </c>
      <c r="G31" s="7">
        <v>78.569999999999993</v>
      </c>
      <c r="H31" s="7">
        <f t="shared" si="10"/>
        <v>78.569999999999993</v>
      </c>
      <c r="I31" s="7">
        <f>C31/F31*100</f>
        <v>115.8202876415935</v>
      </c>
      <c r="J31" s="7">
        <f t="shared" si="11"/>
        <v>115.8202876415935</v>
      </c>
      <c r="K31" s="7">
        <f t="shared" si="11"/>
        <v>115.8202876415935</v>
      </c>
    </row>
    <row r="32" spans="1:11" x14ac:dyDescent="0.25">
      <c r="A32" s="5" t="s">
        <v>100</v>
      </c>
      <c r="B32" s="6">
        <v>1</v>
      </c>
      <c r="C32" s="8"/>
      <c r="D32" s="8"/>
      <c r="E32" s="8"/>
      <c r="F32" s="8"/>
      <c r="G32" s="8"/>
      <c r="H32" s="8"/>
      <c r="I32" s="7"/>
      <c r="J32" s="7"/>
      <c r="K32" s="7"/>
    </row>
    <row r="33" spans="1:11" x14ac:dyDescent="0.25">
      <c r="A33" s="5" t="s">
        <v>101</v>
      </c>
      <c r="B33" s="6">
        <v>1</v>
      </c>
      <c r="C33" s="8"/>
      <c r="D33" s="8"/>
      <c r="E33" s="8"/>
      <c r="F33" s="8"/>
      <c r="G33" s="8"/>
      <c r="H33" s="8"/>
      <c r="I33" s="7"/>
      <c r="J33" s="7"/>
      <c r="K33" s="7"/>
    </row>
    <row r="34" spans="1:11" x14ac:dyDescent="0.25">
      <c r="A34" s="5" t="s">
        <v>102</v>
      </c>
      <c r="B34" s="6">
        <v>1</v>
      </c>
      <c r="C34" s="7">
        <v>78.75</v>
      </c>
      <c r="D34" s="7">
        <v>78.569999999999993</v>
      </c>
      <c r="E34" s="7">
        <f t="shared" ref="E34:E35" si="12">GEOMEAN(C34:D34)</f>
        <v>78.65994851256896</v>
      </c>
      <c r="F34" s="7">
        <v>78.75</v>
      </c>
      <c r="G34" s="7">
        <v>78.569999999999993</v>
      </c>
      <c r="H34" s="7">
        <f t="shared" ref="H34:H35" si="13">GEOMEAN(F34:G34)</f>
        <v>78.65994851256896</v>
      </c>
      <c r="I34" s="7">
        <f>C34/F34*100</f>
        <v>100</v>
      </c>
      <c r="J34" s="7">
        <f t="shared" ref="J34:K34" si="14">D34/G34*100</f>
        <v>100</v>
      </c>
      <c r="K34" s="7">
        <f t="shared" si="14"/>
        <v>100</v>
      </c>
    </row>
    <row r="35" spans="1:11" x14ac:dyDescent="0.25">
      <c r="A35" s="5" t="s">
        <v>103</v>
      </c>
      <c r="B35" s="6">
        <v>1</v>
      </c>
      <c r="C35" s="7">
        <v>64</v>
      </c>
      <c r="D35" s="7">
        <v>80</v>
      </c>
      <c r="E35" s="7">
        <f t="shared" si="12"/>
        <v>71.554175279993274</v>
      </c>
      <c r="F35" s="7">
        <v>64</v>
      </c>
      <c r="G35" s="7">
        <v>80</v>
      </c>
      <c r="H35" s="7">
        <f t="shared" si="13"/>
        <v>71.554175279993274</v>
      </c>
      <c r="I35" s="7">
        <f>C35/F35*100</f>
        <v>100</v>
      </c>
      <c r="J35" s="7">
        <f t="shared" ref="J35:K35" si="15">D35/G35*100</f>
        <v>100</v>
      </c>
      <c r="K35" s="7">
        <f t="shared" si="15"/>
        <v>100</v>
      </c>
    </row>
    <row r="36" spans="1:11" x14ac:dyDescent="0.25">
      <c r="A36" s="5" t="s">
        <v>104</v>
      </c>
      <c r="B36" s="6">
        <v>1</v>
      </c>
      <c r="C36" s="8"/>
      <c r="D36" s="8"/>
      <c r="E36" s="8"/>
      <c r="F36" s="8"/>
      <c r="G36" s="8"/>
      <c r="H36" s="8"/>
      <c r="I36" s="7"/>
      <c r="J36" s="7"/>
      <c r="K36" s="7"/>
    </row>
    <row r="37" spans="1:11" x14ac:dyDescent="0.25">
      <c r="A37" s="5" t="s">
        <v>105</v>
      </c>
      <c r="B37" s="6">
        <v>1</v>
      </c>
      <c r="C37" s="8"/>
      <c r="D37" s="8"/>
      <c r="E37" s="8"/>
      <c r="F37" s="8"/>
      <c r="G37" s="8"/>
      <c r="H37" s="8"/>
      <c r="I37" s="7"/>
      <c r="J37" s="7"/>
      <c r="K37" s="7"/>
    </row>
    <row r="38" spans="1:11" x14ac:dyDescent="0.25">
      <c r="A38" s="5" t="s">
        <v>106</v>
      </c>
      <c r="B38" s="6">
        <v>1</v>
      </c>
      <c r="C38" s="7">
        <v>88.33</v>
      </c>
      <c r="D38" s="7">
        <v>100</v>
      </c>
      <c r="E38" s="7">
        <f t="shared" ref="E38:E39" si="16">GEOMEAN(C38:D38)</f>
        <v>93.984041198492847</v>
      </c>
      <c r="F38" s="7">
        <v>83</v>
      </c>
      <c r="G38" s="7">
        <v>100</v>
      </c>
      <c r="H38" s="7">
        <f t="shared" ref="H38:H39" si="17">GEOMEAN(F38:G38)</f>
        <v>91.104335791442992</v>
      </c>
      <c r="I38" s="7">
        <f>C38/F38*100</f>
        <v>106.42168674698796</v>
      </c>
      <c r="J38" s="7">
        <f t="shared" ref="J38:K39" si="18">D38/G38*100</f>
        <v>100</v>
      </c>
      <c r="K38" s="7">
        <f t="shared" si="18"/>
        <v>103.16088732993138</v>
      </c>
    </row>
    <row r="39" spans="1:11" x14ac:dyDescent="0.25">
      <c r="A39" s="5" t="s">
        <v>107</v>
      </c>
      <c r="B39" s="6">
        <v>1</v>
      </c>
      <c r="C39" s="7">
        <v>78</v>
      </c>
      <c r="D39" s="7">
        <v>78</v>
      </c>
      <c r="E39" s="7">
        <f t="shared" si="16"/>
        <v>78</v>
      </c>
      <c r="F39" s="7">
        <v>78</v>
      </c>
      <c r="G39" s="7">
        <v>78</v>
      </c>
      <c r="H39" s="7">
        <f t="shared" si="17"/>
        <v>78</v>
      </c>
      <c r="I39" s="7">
        <f>C39/F39*100</f>
        <v>100</v>
      </c>
      <c r="J39" s="7">
        <f t="shared" si="18"/>
        <v>100</v>
      </c>
      <c r="K39" s="7">
        <f t="shared" si="18"/>
        <v>100</v>
      </c>
    </row>
    <row r="40" spans="1:11" x14ac:dyDescent="0.25">
      <c r="A40" s="5" t="s">
        <v>108</v>
      </c>
      <c r="B40" s="6">
        <v>1</v>
      </c>
      <c r="C40" s="8"/>
      <c r="D40" s="8"/>
      <c r="E40" s="8"/>
      <c r="F40" s="8"/>
      <c r="G40" s="8"/>
      <c r="H40" s="8"/>
      <c r="I40" s="7"/>
      <c r="J40" s="7"/>
      <c r="K40" s="7"/>
    </row>
    <row r="41" spans="1:11" x14ac:dyDescent="0.25">
      <c r="A41" s="5" t="s">
        <v>109</v>
      </c>
      <c r="B41" s="6">
        <v>1</v>
      </c>
      <c r="C41" s="7">
        <v>45</v>
      </c>
      <c r="D41" s="7">
        <v>49</v>
      </c>
      <c r="E41" s="7">
        <f>GEOMEAN(C41:D41)</f>
        <v>46.957427527495582</v>
      </c>
      <c r="F41" s="7">
        <v>45</v>
      </c>
      <c r="G41" s="7">
        <v>49</v>
      </c>
      <c r="H41" s="7">
        <f>GEOMEAN(F41:G41)</f>
        <v>46.957427527495582</v>
      </c>
      <c r="I41" s="7">
        <f>C41/F41*100</f>
        <v>100</v>
      </c>
      <c r="J41" s="7">
        <f t="shared" ref="J41:K41" si="19">D41/G41*100</f>
        <v>100</v>
      </c>
      <c r="K41" s="7">
        <f t="shared" si="19"/>
        <v>100</v>
      </c>
    </row>
    <row r="42" spans="1:11" x14ac:dyDescent="0.25">
      <c r="A42" s="5" t="s">
        <v>110</v>
      </c>
      <c r="B42" s="6">
        <v>1</v>
      </c>
      <c r="C42" s="8"/>
      <c r="D42" s="8"/>
      <c r="E42" s="8"/>
      <c r="F42" s="8"/>
      <c r="G42" s="8"/>
      <c r="H42" s="8"/>
      <c r="I42" s="7"/>
      <c r="J42" s="7"/>
      <c r="K42" s="7"/>
    </row>
    <row r="43" spans="1:11" x14ac:dyDescent="0.25">
      <c r="A43" s="5" t="s">
        <v>111</v>
      </c>
      <c r="B43" s="6">
        <v>1</v>
      </c>
      <c r="C43" s="7">
        <v>82</v>
      </c>
      <c r="D43" s="7">
        <v>82</v>
      </c>
      <c r="E43" s="7">
        <f>GEOMEAN(C43:D43)</f>
        <v>82</v>
      </c>
      <c r="F43" s="7">
        <v>76.92</v>
      </c>
      <c r="G43" s="7">
        <v>76.92</v>
      </c>
      <c r="H43" s="7">
        <f>GEOMEAN(F43:G43)</f>
        <v>76.92</v>
      </c>
      <c r="I43" s="7">
        <f>C43/F43*100</f>
        <v>106.60426417056681</v>
      </c>
      <c r="J43" s="7">
        <f t="shared" ref="J43:K43" si="20">D43/G43*100</f>
        <v>106.60426417056681</v>
      </c>
      <c r="K43" s="7">
        <f t="shared" si="20"/>
        <v>106.60426417056681</v>
      </c>
    </row>
    <row r="44" spans="1:11" x14ac:dyDescent="0.25">
      <c r="A44" s="5" t="s">
        <v>112</v>
      </c>
      <c r="B44" s="6">
        <v>1</v>
      </c>
      <c r="C44" s="8"/>
      <c r="D44" s="8"/>
      <c r="E44" s="8"/>
      <c r="F44" s="8"/>
      <c r="G44" s="8"/>
      <c r="H44" s="8"/>
      <c r="I44" s="7"/>
      <c r="J44" s="7"/>
      <c r="K44" s="7"/>
    </row>
    <row r="45" spans="1:11" x14ac:dyDescent="0.25">
      <c r="A45" s="5" t="s">
        <v>113</v>
      </c>
      <c r="B45" s="6">
        <v>1</v>
      </c>
      <c r="C45" s="8"/>
      <c r="D45" s="8"/>
      <c r="E45" s="8"/>
      <c r="F45" s="8"/>
      <c r="G45" s="8"/>
      <c r="H45" s="8"/>
      <c r="I45" s="7"/>
      <c r="J45" s="7"/>
      <c r="K45" s="7"/>
    </row>
    <row r="46" spans="1:11" x14ac:dyDescent="0.25">
      <c r="A46" s="5" t="s">
        <v>114</v>
      </c>
      <c r="B46" s="6">
        <v>1</v>
      </c>
      <c r="C46" s="8"/>
      <c r="D46" s="8"/>
      <c r="E46" s="8"/>
      <c r="F46" s="8"/>
      <c r="G46" s="8"/>
      <c r="H46" s="8"/>
      <c r="I46" s="7"/>
      <c r="J46" s="7"/>
      <c r="K46" s="7"/>
    </row>
    <row r="47" spans="1:11" x14ac:dyDescent="0.25">
      <c r="A47" s="5" t="s">
        <v>115</v>
      </c>
      <c r="B47" s="6">
        <v>1</v>
      </c>
      <c r="C47" s="8"/>
      <c r="D47" s="8"/>
      <c r="E47" s="8"/>
      <c r="F47" s="8"/>
      <c r="G47" s="8"/>
      <c r="H47" s="8"/>
      <c r="I47" s="7"/>
      <c r="J47" s="7"/>
      <c r="K47" s="7"/>
    </row>
    <row r="48" spans="1:11" x14ac:dyDescent="0.25">
      <c r="A48" s="5" t="s">
        <v>116</v>
      </c>
      <c r="B48" s="6">
        <v>1</v>
      </c>
      <c r="C48" s="7">
        <v>88.33</v>
      </c>
      <c r="D48" s="7">
        <v>88.33</v>
      </c>
      <c r="E48" s="7">
        <f t="shared" ref="E48:E49" si="21">GEOMEAN(C48:D48)</f>
        <v>88.33</v>
      </c>
      <c r="F48" s="7">
        <v>83.33</v>
      </c>
      <c r="G48" s="7">
        <v>83.33</v>
      </c>
      <c r="H48" s="7">
        <f t="shared" ref="H48:H49" si="22">GEOMEAN(F48:G48)</f>
        <v>83.33</v>
      </c>
      <c r="I48" s="7">
        <f t="shared" ref="I48:I49" si="23">C48/F48*100</f>
        <v>106.00024000960038</v>
      </c>
      <c r="J48" s="7">
        <f t="shared" ref="J48:J49" si="24">D48/G48*100</f>
        <v>106.00024000960038</v>
      </c>
      <c r="K48" s="7">
        <f t="shared" ref="K48:K49" si="25">E48/H48*100</f>
        <v>106.00024000960038</v>
      </c>
    </row>
    <row r="49" spans="1:11" x14ac:dyDescent="0.25">
      <c r="A49" s="5" t="s">
        <v>117</v>
      </c>
      <c r="B49" s="6">
        <v>1</v>
      </c>
      <c r="C49" s="7">
        <v>87.5</v>
      </c>
      <c r="D49" s="7">
        <v>87.5</v>
      </c>
      <c r="E49" s="7">
        <f t="shared" si="21"/>
        <v>87.5</v>
      </c>
      <c r="F49" s="7">
        <v>82.35</v>
      </c>
      <c r="G49" s="7">
        <v>82.35</v>
      </c>
      <c r="H49" s="7">
        <f t="shared" si="22"/>
        <v>82.35</v>
      </c>
      <c r="I49" s="7">
        <f t="shared" si="23"/>
        <v>106.25379477838494</v>
      </c>
      <c r="J49" s="7">
        <f t="shared" si="24"/>
        <v>106.25379477838494</v>
      </c>
      <c r="K49" s="7">
        <f t="shared" si="25"/>
        <v>106.25379477838494</v>
      </c>
    </row>
    <row r="50" spans="1:11" x14ac:dyDescent="0.25">
      <c r="A50" s="5" t="s">
        <v>118</v>
      </c>
      <c r="B50" s="6">
        <v>1</v>
      </c>
      <c r="C50" s="8"/>
      <c r="D50" s="8"/>
      <c r="E50" s="8"/>
      <c r="F50" s="8"/>
      <c r="G50" s="8"/>
      <c r="H50" s="8"/>
      <c r="I50" s="7"/>
      <c r="J50" s="7"/>
      <c r="K50" s="7"/>
    </row>
    <row r="51" spans="1:11" x14ac:dyDescent="0.25">
      <c r="A51" s="5" t="s">
        <v>119</v>
      </c>
      <c r="B51" s="6">
        <v>1</v>
      </c>
      <c r="C51" s="7">
        <v>87.5</v>
      </c>
      <c r="D51" s="7">
        <v>87.5</v>
      </c>
      <c r="E51" s="7">
        <f>GEOMEAN(C51:D51)</f>
        <v>87.5</v>
      </c>
      <c r="F51" s="7">
        <v>87.5</v>
      </c>
      <c r="G51" s="7">
        <v>87.5</v>
      </c>
      <c r="H51" s="7">
        <f>GEOMEAN(F51:G51)</f>
        <v>87.5</v>
      </c>
      <c r="I51" s="7">
        <f>C51/F51*100</f>
        <v>100</v>
      </c>
      <c r="J51" s="7">
        <f t="shared" ref="J51" si="26">D51/G51*100</f>
        <v>100</v>
      </c>
      <c r="K51" s="7">
        <f t="shared" ref="K51" si="27">E51/H51*100</f>
        <v>100</v>
      </c>
    </row>
    <row r="52" spans="1:11" x14ac:dyDescent="0.25">
      <c r="A52" s="5" t="s">
        <v>120</v>
      </c>
      <c r="B52" s="6">
        <v>1</v>
      </c>
      <c r="C52" s="8"/>
      <c r="D52" s="8"/>
      <c r="E52" s="8"/>
      <c r="F52" s="8"/>
      <c r="G52" s="8"/>
      <c r="H52" s="8"/>
      <c r="I52" s="7"/>
      <c r="J52" s="7"/>
      <c r="K52" s="7"/>
    </row>
    <row r="53" spans="1:11" x14ac:dyDescent="0.25">
      <c r="A53" s="5" t="s">
        <v>121</v>
      </c>
      <c r="B53" s="6">
        <v>1</v>
      </c>
      <c r="C53" s="8"/>
      <c r="D53" s="8"/>
      <c r="E53" s="8"/>
      <c r="F53" s="8"/>
      <c r="G53" s="8"/>
      <c r="H53" s="8"/>
      <c r="I53" s="7"/>
      <c r="J53" s="7"/>
      <c r="K53" s="7"/>
    </row>
    <row r="54" spans="1:11" x14ac:dyDescent="0.25">
      <c r="A54" s="5" t="s">
        <v>122</v>
      </c>
      <c r="B54" s="6">
        <v>1</v>
      </c>
      <c r="C54" s="7">
        <v>70</v>
      </c>
      <c r="D54" s="7">
        <v>75</v>
      </c>
      <c r="E54" s="7">
        <f>GEOMEAN(C54:D54)</f>
        <v>72.456883730947197</v>
      </c>
      <c r="F54" s="7">
        <v>70</v>
      </c>
      <c r="G54" s="7">
        <v>84</v>
      </c>
      <c r="H54" s="7">
        <f>GEOMEAN(F54:G54)</f>
        <v>76.681158050723255</v>
      </c>
      <c r="I54" s="7">
        <f>C54/F54*100</f>
        <v>100</v>
      </c>
      <c r="J54" s="7">
        <f t="shared" ref="J54" si="28">D54/G54*100</f>
        <v>89.285714285714292</v>
      </c>
      <c r="K54" s="7">
        <f t="shared" ref="K54" si="29">E54/H54*100</f>
        <v>94.491118252306819</v>
      </c>
    </row>
    <row r="55" spans="1:11" x14ac:dyDescent="0.25">
      <c r="A55" s="5" t="s">
        <v>123</v>
      </c>
      <c r="B55" s="6">
        <v>1</v>
      </c>
      <c r="C55" s="8"/>
      <c r="D55" s="8"/>
      <c r="E55" s="8"/>
      <c r="F55" s="8"/>
      <c r="G55" s="8"/>
      <c r="H55" s="8"/>
      <c r="I55" s="7"/>
      <c r="J55" s="7"/>
      <c r="K55" s="7"/>
    </row>
    <row r="56" spans="1:11" x14ac:dyDescent="0.25">
      <c r="A56" s="5" t="s">
        <v>124</v>
      </c>
      <c r="B56" s="6">
        <v>1</v>
      </c>
      <c r="C56" s="8"/>
      <c r="D56" s="8"/>
      <c r="E56" s="8"/>
      <c r="F56" s="8"/>
      <c r="G56" s="8"/>
      <c r="H56" s="8"/>
      <c r="I56" s="7"/>
      <c r="J56" s="7"/>
      <c r="K56" s="7"/>
    </row>
    <row r="57" spans="1:11" x14ac:dyDescent="0.25">
      <c r="A57" s="5" t="s">
        <v>125</v>
      </c>
      <c r="B57" s="6">
        <v>1</v>
      </c>
      <c r="C57" s="7">
        <v>91</v>
      </c>
      <c r="D57" s="7">
        <v>91</v>
      </c>
      <c r="E57" s="7">
        <f>GEOMEAN(C57:D57)</f>
        <v>91</v>
      </c>
      <c r="F57" s="7">
        <v>62.4</v>
      </c>
      <c r="G57" s="7">
        <v>62.5</v>
      </c>
      <c r="H57" s="7">
        <f>GEOMEAN(F57:G57)</f>
        <v>62.449979983983987</v>
      </c>
      <c r="I57" s="7">
        <f>C57/F57*100</f>
        <v>145.83333333333331</v>
      </c>
      <c r="J57" s="7">
        <f t="shared" ref="J57" si="30">D57/G57*100</f>
        <v>145.6</v>
      </c>
      <c r="K57" s="7">
        <f t="shared" ref="K57" si="31">E57/H57*100</f>
        <v>145.71661996262927</v>
      </c>
    </row>
    <row r="59" spans="1:11" x14ac:dyDescent="0.25">
      <c r="A59" s="17" t="s">
        <v>143</v>
      </c>
      <c r="C59" s="18">
        <f>SUBTOTAL(9,C4:C57)/22</f>
        <v>79.836818181818174</v>
      </c>
      <c r="D59" s="18">
        <f t="shared" ref="D59:H59" si="32">SUBTOTAL(9,D4:D57)/22</f>
        <v>82.101363636363644</v>
      </c>
      <c r="E59" s="18">
        <f t="shared" si="32"/>
        <v>80.930056452201512</v>
      </c>
      <c r="F59" s="18">
        <f t="shared" si="32"/>
        <v>75.3</v>
      </c>
      <c r="G59" s="18">
        <f t="shared" si="32"/>
        <v>79.698181818181808</v>
      </c>
      <c r="H59" s="18">
        <f t="shared" si="32"/>
        <v>77.407834304976134</v>
      </c>
      <c r="I59" s="94">
        <f>C59/F59*100</f>
        <v>106.02499094530967</v>
      </c>
      <c r="J59" s="94">
        <f t="shared" ref="J59" si="33">D59/G59*100</f>
        <v>103.01535337865586</v>
      </c>
      <c r="K59" s="94">
        <f t="shared" ref="K59" si="34">E59/H59*100</f>
        <v>104.55021404338521</v>
      </c>
    </row>
  </sheetData>
  <autoFilter ref="A3:K57"/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"/>
  <sheetViews>
    <sheetView workbookViewId="0">
      <selection activeCell="C14" sqref="C14"/>
    </sheetView>
  </sheetViews>
  <sheetFormatPr defaultRowHeight="15" x14ac:dyDescent="0.25"/>
  <cols>
    <col min="1" max="1" width="40.42578125" customWidth="1"/>
  </cols>
  <sheetData>
    <row r="1" spans="1:11" x14ac:dyDescent="0.25">
      <c r="A1" s="108" t="s">
        <v>0</v>
      </c>
      <c r="B1" s="108" t="s">
        <v>1</v>
      </c>
      <c r="C1" s="106" t="s">
        <v>645</v>
      </c>
      <c r="D1" s="108"/>
      <c r="E1" s="108"/>
      <c r="F1" s="108" t="s">
        <v>2</v>
      </c>
      <c r="G1" s="108"/>
      <c r="H1" s="108"/>
      <c r="I1" s="108" t="s">
        <v>3</v>
      </c>
      <c r="J1" s="108"/>
      <c r="K1" s="108"/>
    </row>
    <row r="2" spans="1:11" x14ac:dyDescent="0.25">
      <c r="A2" s="108"/>
      <c r="B2" s="108"/>
      <c r="C2" s="45" t="s">
        <v>4</v>
      </c>
      <c r="D2" s="45" t="s">
        <v>5</v>
      </c>
      <c r="E2" s="45" t="s">
        <v>6</v>
      </c>
      <c r="F2" s="45" t="s">
        <v>4</v>
      </c>
      <c r="G2" s="45" t="s">
        <v>5</v>
      </c>
      <c r="H2" s="45" t="s">
        <v>6</v>
      </c>
      <c r="I2" s="45" t="s">
        <v>4</v>
      </c>
      <c r="J2" s="45" t="s">
        <v>5</v>
      </c>
      <c r="K2" s="45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46" t="s">
        <v>360</v>
      </c>
      <c r="B4" s="47">
        <v>1</v>
      </c>
      <c r="C4" s="48">
        <v>68.75</v>
      </c>
      <c r="D4" s="48">
        <v>68.75</v>
      </c>
      <c r="E4" s="7">
        <f>GEOMEAN(C4:D4)</f>
        <v>68.75</v>
      </c>
      <c r="F4" s="48">
        <v>68.75</v>
      </c>
      <c r="G4" s="48">
        <v>68.75</v>
      </c>
      <c r="H4" s="7">
        <f>GEOMEAN(F4:G4)</f>
        <v>68.75</v>
      </c>
      <c r="I4" s="7">
        <f>C4/F4*100</f>
        <v>100</v>
      </c>
      <c r="J4" s="7">
        <f t="shared" ref="J4:K4" si="0">D4/G4*100</f>
        <v>100</v>
      </c>
      <c r="K4" s="7">
        <f t="shared" si="0"/>
        <v>100</v>
      </c>
    </row>
    <row r="5" spans="1:11" x14ac:dyDescent="0.25">
      <c r="A5" s="46" t="s">
        <v>112</v>
      </c>
      <c r="B5" s="47">
        <v>1</v>
      </c>
      <c r="C5" s="48">
        <v>66.25</v>
      </c>
      <c r="D5" s="48">
        <v>66.25</v>
      </c>
      <c r="E5" s="7">
        <f t="shared" ref="E5:E7" si="1">GEOMEAN(C5:D5)</f>
        <v>66.25</v>
      </c>
      <c r="F5" s="48">
        <v>62.5</v>
      </c>
      <c r="G5" s="48">
        <v>62.5</v>
      </c>
      <c r="H5" s="7">
        <f t="shared" ref="H5:H7" si="2">GEOMEAN(F5:G5)</f>
        <v>62.5</v>
      </c>
      <c r="I5" s="7">
        <f t="shared" ref="I5:I7" si="3">C5/F5*100</f>
        <v>106</v>
      </c>
      <c r="J5" s="7">
        <f t="shared" ref="J5:J7" si="4">D5/G5*100</f>
        <v>106</v>
      </c>
      <c r="K5" s="7">
        <f t="shared" ref="K5:K7" si="5">E5/H5*100</f>
        <v>106</v>
      </c>
    </row>
    <row r="6" spans="1:11" x14ac:dyDescent="0.25">
      <c r="A6" s="46" t="s">
        <v>361</v>
      </c>
      <c r="B6" s="47">
        <v>1</v>
      </c>
      <c r="C6" s="48">
        <v>73.61</v>
      </c>
      <c r="D6" s="48">
        <v>73.61</v>
      </c>
      <c r="E6" s="7">
        <f t="shared" si="1"/>
        <v>73.61</v>
      </c>
      <c r="F6" s="48">
        <v>72.5</v>
      </c>
      <c r="G6" s="48">
        <v>72.5</v>
      </c>
      <c r="H6" s="7">
        <f t="shared" si="2"/>
        <v>72.5</v>
      </c>
      <c r="I6" s="7">
        <f t="shared" si="3"/>
        <v>101.53103448275861</v>
      </c>
      <c r="J6" s="7">
        <f t="shared" si="4"/>
        <v>101.53103448275861</v>
      </c>
      <c r="K6" s="7">
        <f t="shared" si="5"/>
        <v>101.53103448275861</v>
      </c>
    </row>
    <row r="7" spans="1:11" x14ac:dyDescent="0.25">
      <c r="A7" s="46" t="s">
        <v>362</v>
      </c>
      <c r="B7" s="47">
        <v>1</v>
      </c>
      <c r="C7" s="48">
        <v>67.5</v>
      </c>
      <c r="D7" s="48">
        <v>67.5</v>
      </c>
      <c r="E7" s="7">
        <f t="shared" si="1"/>
        <v>67.5</v>
      </c>
      <c r="F7" s="48">
        <v>67.5</v>
      </c>
      <c r="G7" s="48">
        <v>67.5</v>
      </c>
      <c r="H7" s="7">
        <f t="shared" si="2"/>
        <v>67.5</v>
      </c>
      <c r="I7" s="7">
        <f t="shared" si="3"/>
        <v>100</v>
      </c>
      <c r="J7" s="7">
        <f t="shared" si="4"/>
        <v>100</v>
      </c>
      <c r="K7" s="7">
        <f t="shared" si="5"/>
        <v>100</v>
      </c>
    </row>
    <row r="8" spans="1:11" x14ac:dyDescent="0.25">
      <c r="A8" s="19" t="s">
        <v>15</v>
      </c>
      <c r="B8" s="3"/>
      <c r="C8" s="4"/>
      <c r="D8" s="4"/>
      <c r="E8" s="4"/>
      <c r="F8" s="4"/>
      <c r="G8" s="4"/>
      <c r="H8" s="4"/>
      <c r="I8" s="4"/>
      <c r="J8" s="4"/>
      <c r="K8" s="4"/>
    </row>
    <row r="9" spans="1:11" x14ac:dyDescent="0.25">
      <c r="A9" s="46" t="s">
        <v>360</v>
      </c>
      <c r="B9" s="47">
        <v>2</v>
      </c>
      <c r="C9" s="49"/>
      <c r="D9" s="49"/>
      <c r="E9" s="49"/>
      <c r="F9" s="49"/>
      <c r="G9" s="49"/>
      <c r="H9" s="49"/>
      <c r="I9" s="48"/>
      <c r="J9" s="48"/>
      <c r="K9" s="48"/>
    </row>
    <row r="10" spans="1:11" x14ac:dyDescent="0.25">
      <c r="A10" s="46" t="s">
        <v>112</v>
      </c>
      <c r="B10" s="47">
        <v>2</v>
      </c>
      <c r="C10" s="49"/>
      <c r="D10" s="49"/>
      <c r="E10" s="49"/>
      <c r="F10" s="49"/>
      <c r="G10" s="49"/>
      <c r="H10" s="49"/>
      <c r="I10" s="48"/>
      <c r="J10" s="48"/>
      <c r="K10" s="48"/>
    </row>
    <row r="11" spans="1:11" x14ac:dyDescent="0.25">
      <c r="A11" s="46" t="s">
        <v>361</v>
      </c>
      <c r="B11" s="47">
        <v>2</v>
      </c>
      <c r="C11" s="49"/>
      <c r="D11" s="49"/>
      <c r="E11" s="49"/>
      <c r="F11" s="49"/>
      <c r="G11" s="49"/>
      <c r="H11" s="49"/>
      <c r="I11" s="48"/>
      <c r="J11" s="48"/>
      <c r="K11" s="48"/>
    </row>
    <row r="12" spans="1:11" x14ac:dyDescent="0.25">
      <c r="A12" s="46" t="s">
        <v>362</v>
      </c>
      <c r="B12" s="47">
        <v>2</v>
      </c>
      <c r="C12" s="49"/>
      <c r="D12" s="49"/>
      <c r="E12" s="49"/>
      <c r="F12" s="49"/>
      <c r="G12" s="49"/>
      <c r="H12" s="49"/>
      <c r="I12" s="48"/>
      <c r="J12" s="48"/>
      <c r="K12" s="48"/>
    </row>
    <row r="14" spans="1:11" x14ac:dyDescent="0.25">
      <c r="A14" s="23" t="s">
        <v>143</v>
      </c>
      <c r="C14" s="44">
        <f>(C4+C5+C6+C7)/4</f>
        <v>69.027500000000003</v>
      </c>
      <c r="D14" s="44">
        <f t="shared" ref="D14:H14" si="6">(D4+D5+D6+D7)/4</f>
        <v>69.027500000000003</v>
      </c>
      <c r="E14" s="44">
        <f t="shared" si="6"/>
        <v>69.027500000000003</v>
      </c>
      <c r="F14" s="44">
        <f t="shared" si="6"/>
        <v>67.8125</v>
      </c>
      <c r="G14" s="44">
        <f t="shared" si="6"/>
        <v>67.8125</v>
      </c>
      <c r="H14" s="44">
        <f t="shared" si="6"/>
        <v>67.8125</v>
      </c>
      <c r="I14" s="94">
        <f t="shared" ref="I14" si="7">C14/F14*100</f>
        <v>101.79170506912443</v>
      </c>
      <c r="J14" s="94">
        <f t="shared" ref="J14" si="8">D14/G14*100</f>
        <v>101.79170506912443</v>
      </c>
      <c r="K14" s="94">
        <f t="shared" ref="K14" si="9">E14/H14*100</f>
        <v>101.79170506912443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2"/>
  <sheetViews>
    <sheetView workbookViewId="0">
      <selection activeCell="G22" sqref="G22"/>
    </sheetView>
  </sheetViews>
  <sheetFormatPr defaultRowHeight="15" x14ac:dyDescent="0.25"/>
  <cols>
    <col min="1" max="1" width="41.85546875" customWidth="1"/>
  </cols>
  <sheetData>
    <row r="1" spans="1:11" x14ac:dyDescent="0.25">
      <c r="A1" s="108" t="s">
        <v>0</v>
      </c>
      <c r="B1" s="108" t="s">
        <v>1</v>
      </c>
      <c r="C1" s="106" t="s">
        <v>645</v>
      </c>
      <c r="D1" s="108"/>
      <c r="E1" s="108"/>
      <c r="F1" s="108" t="s">
        <v>2</v>
      </c>
      <c r="G1" s="108"/>
      <c r="H1" s="108"/>
      <c r="I1" s="108" t="s">
        <v>3</v>
      </c>
      <c r="J1" s="108"/>
      <c r="K1" s="108"/>
    </row>
    <row r="2" spans="1:11" x14ac:dyDescent="0.25">
      <c r="A2" s="108"/>
      <c r="B2" s="108"/>
      <c r="C2" s="45" t="s">
        <v>4</v>
      </c>
      <c r="D2" s="45" t="s">
        <v>5</v>
      </c>
      <c r="E2" s="45" t="s">
        <v>6</v>
      </c>
      <c r="F2" s="45" t="s">
        <v>4</v>
      </c>
      <c r="G2" s="45" t="s">
        <v>5</v>
      </c>
      <c r="H2" s="45" t="s">
        <v>6</v>
      </c>
      <c r="I2" s="45" t="s">
        <v>4</v>
      </c>
      <c r="J2" s="45" t="s">
        <v>5</v>
      </c>
      <c r="K2" s="45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46" t="s">
        <v>363</v>
      </c>
      <c r="B4" s="47">
        <v>1</v>
      </c>
      <c r="C4" s="48">
        <v>77.22</v>
      </c>
      <c r="D4" s="48">
        <v>80.099999999999994</v>
      </c>
      <c r="E4" s="7">
        <f>GEOMEAN(C4:D4)</f>
        <v>78.646818117454686</v>
      </c>
      <c r="F4" s="48">
        <v>77.22</v>
      </c>
      <c r="G4" s="48">
        <v>80.099999999999994</v>
      </c>
      <c r="H4" s="7">
        <f>GEOMEAN(F4:G4)</f>
        <v>78.646818117454686</v>
      </c>
      <c r="I4" s="7">
        <f t="shared" ref="I4:K4" si="0">C4/F4*100</f>
        <v>100</v>
      </c>
      <c r="J4" s="7">
        <f t="shared" si="0"/>
        <v>100</v>
      </c>
      <c r="K4" s="7">
        <f t="shared" si="0"/>
        <v>100</v>
      </c>
    </row>
    <row r="5" spans="1:11" x14ac:dyDescent="0.25">
      <c r="A5" s="46" t="s">
        <v>364</v>
      </c>
      <c r="B5" s="47">
        <v>1</v>
      </c>
      <c r="C5" s="49"/>
      <c r="D5" s="49"/>
      <c r="E5" s="7"/>
      <c r="F5" s="49"/>
      <c r="G5" s="49"/>
      <c r="H5" s="7"/>
      <c r="I5" s="7"/>
      <c r="J5" s="7"/>
      <c r="K5" s="7"/>
    </row>
    <row r="6" spans="1:11" x14ac:dyDescent="0.25">
      <c r="A6" s="46" t="s">
        <v>365</v>
      </c>
      <c r="B6" s="47">
        <v>1</v>
      </c>
      <c r="C6" s="48">
        <v>77.66</v>
      </c>
      <c r="D6" s="48">
        <v>77.66</v>
      </c>
      <c r="E6" s="7">
        <f t="shared" ref="E6:E18" si="1">GEOMEAN(C6:D6)</f>
        <v>77.66</v>
      </c>
      <c r="F6" s="48">
        <v>70.2</v>
      </c>
      <c r="G6" s="48">
        <v>70.2</v>
      </c>
      <c r="H6" s="7">
        <f t="shared" ref="H6:H18" si="2">GEOMEAN(F6:G6)</f>
        <v>70.2</v>
      </c>
      <c r="I6" s="7">
        <f t="shared" ref="I6:I18" si="3">C6/F6*100</f>
        <v>110.62678062678062</v>
      </c>
      <c r="J6" s="7">
        <f t="shared" ref="J6:J18" si="4">D6/G6*100</f>
        <v>110.62678062678062</v>
      </c>
      <c r="K6" s="7">
        <f t="shared" ref="K6:K18" si="5">E6/H6*100</f>
        <v>110.62678062678062</v>
      </c>
    </row>
    <row r="7" spans="1:11" x14ac:dyDescent="0.25">
      <c r="A7" s="46" t="s">
        <v>366</v>
      </c>
      <c r="B7" s="47">
        <v>1</v>
      </c>
      <c r="C7" s="48">
        <v>75.28</v>
      </c>
      <c r="D7" s="48">
        <v>75.28</v>
      </c>
      <c r="E7" s="7">
        <f t="shared" si="1"/>
        <v>75.28</v>
      </c>
      <c r="F7" s="48">
        <v>71.02</v>
      </c>
      <c r="G7" s="48">
        <v>71.02</v>
      </c>
      <c r="H7" s="7">
        <f t="shared" si="2"/>
        <v>71.02</v>
      </c>
      <c r="I7" s="7">
        <f t="shared" si="3"/>
        <v>105.99831033511688</v>
      </c>
      <c r="J7" s="7">
        <f t="shared" si="4"/>
        <v>105.99831033511688</v>
      </c>
      <c r="K7" s="7">
        <f t="shared" si="5"/>
        <v>105.99831033511688</v>
      </c>
    </row>
    <row r="8" spans="1:11" x14ac:dyDescent="0.25">
      <c r="A8" s="46" t="s">
        <v>367</v>
      </c>
      <c r="B8" s="47">
        <v>1</v>
      </c>
      <c r="C8" s="49"/>
      <c r="D8" s="49"/>
      <c r="E8" s="7"/>
      <c r="F8" s="49"/>
      <c r="G8" s="49"/>
      <c r="H8" s="7"/>
      <c r="I8" s="7"/>
      <c r="J8" s="7"/>
      <c r="K8" s="7"/>
    </row>
    <row r="9" spans="1:11" x14ac:dyDescent="0.25">
      <c r="A9" s="46" t="s">
        <v>368</v>
      </c>
      <c r="B9" s="47">
        <v>1</v>
      </c>
      <c r="C9" s="49"/>
      <c r="D9" s="49"/>
      <c r="E9" s="7"/>
      <c r="F9" s="49"/>
      <c r="G9" s="49"/>
      <c r="H9" s="7"/>
      <c r="I9" s="7"/>
      <c r="J9" s="7"/>
      <c r="K9" s="7"/>
    </row>
    <row r="10" spans="1:11" x14ac:dyDescent="0.25">
      <c r="A10" s="46" t="s">
        <v>369</v>
      </c>
      <c r="B10" s="47">
        <v>1</v>
      </c>
      <c r="C10" s="48">
        <v>65.91</v>
      </c>
      <c r="D10" s="48">
        <v>65.91</v>
      </c>
      <c r="E10" s="7">
        <f t="shared" si="1"/>
        <v>65.91</v>
      </c>
      <c r="F10" s="48">
        <v>65.91</v>
      </c>
      <c r="G10" s="48">
        <v>75.25</v>
      </c>
      <c r="H10" s="7">
        <f t="shared" si="2"/>
        <v>70.425332800065632</v>
      </c>
      <c r="I10" s="7">
        <f t="shared" si="3"/>
        <v>100</v>
      </c>
      <c r="J10" s="7">
        <f t="shared" si="4"/>
        <v>87.588039867109629</v>
      </c>
      <c r="K10" s="7">
        <f t="shared" si="5"/>
        <v>93.588482126333062</v>
      </c>
    </row>
    <row r="11" spans="1:11" x14ac:dyDescent="0.25">
      <c r="A11" s="46" t="s">
        <v>370</v>
      </c>
      <c r="B11" s="47">
        <v>1</v>
      </c>
      <c r="C11" s="49"/>
      <c r="D11" s="49"/>
      <c r="E11" s="7"/>
      <c r="F11" s="49"/>
      <c r="G11" s="49"/>
      <c r="H11" s="7"/>
      <c r="I11" s="7"/>
      <c r="J11" s="7"/>
      <c r="K11" s="7"/>
    </row>
    <row r="12" spans="1:11" x14ac:dyDescent="0.25">
      <c r="A12" s="46" t="s">
        <v>371</v>
      </c>
      <c r="B12" s="47">
        <v>1</v>
      </c>
      <c r="C12" s="48">
        <v>72.8</v>
      </c>
      <c r="D12" s="48">
        <v>72.8</v>
      </c>
      <c r="E12" s="7">
        <f t="shared" si="1"/>
        <v>72.8</v>
      </c>
      <c r="F12" s="48">
        <v>68.64</v>
      </c>
      <c r="G12" s="48">
        <v>72.5</v>
      </c>
      <c r="H12" s="7">
        <f t="shared" si="2"/>
        <v>70.543603537103209</v>
      </c>
      <c r="I12" s="7">
        <f t="shared" si="3"/>
        <v>106.06060606060606</v>
      </c>
      <c r="J12" s="7">
        <f t="shared" si="4"/>
        <v>100.41379310344827</v>
      </c>
      <c r="K12" s="7">
        <f t="shared" si="5"/>
        <v>103.19858406681763</v>
      </c>
    </row>
    <row r="13" spans="1:11" x14ac:dyDescent="0.25">
      <c r="A13" s="46" t="s">
        <v>372</v>
      </c>
      <c r="B13" s="47">
        <v>1</v>
      </c>
      <c r="C13" s="48">
        <v>70</v>
      </c>
      <c r="D13" s="48">
        <v>70</v>
      </c>
      <c r="E13" s="7">
        <f t="shared" si="1"/>
        <v>70</v>
      </c>
      <c r="F13" s="48">
        <v>61.2</v>
      </c>
      <c r="G13" s="48">
        <v>61.2</v>
      </c>
      <c r="H13" s="7">
        <f t="shared" si="2"/>
        <v>61.20000000000001</v>
      </c>
      <c r="I13" s="7">
        <f t="shared" si="3"/>
        <v>114.37908496732025</v>
      </c>
      <c r="J13" s="7">
        <f t="shared" si="4"/>
        <v>114.37908496732025</v>
      </c>
      <c r="K13" s="7">
        <f t="shared" si="5"/>
        <v>114.37908496732024</v>
      </c>
    </row>
    <row r="14" spans="1:11" x14ac:dyDescent="0.25">
      <c r="A14" s="46" t="s">
        <v>373</v>
      </c>
      <c r="B14" s="47">
        <v>1</v>
      </c>
      <c r="C14" s="48">
        <v>78.989999999999995</v>
      </c>
      <c r="D14" s="48">
        <v>78.989999999999995</v>
      </c>
      <c r="E14" s="7">
        <f t="shared" si="1"/>
        <v>78.989999999999995</v>
      </c>
      <c r="F14" s="48">
        <v>78.989999999999995</v>
      </c>
      <c r="G14" s="48">
        <v>78.989999999999995</v>
      </c>
      <c r="H14" s="7">
        <f t="shared" si="2"/>
        <v>78.989999999999995</v>
      </c>
      <c r="I14" s="7">
        <f t="shared" si="3"/>
        <v>100</v>
      </c>
      <c r="J14" s="7">
        <f t="shared" si="4"/>
        <v>100</v>
      </c>
      <c r="K14" s="7">
        <f t="shared" si="5"/>
        <v>100</v>
      </c>
    </row>
    <row r="15" spans="1:11" x14ac:dyDescent="0.25">
      <c r="A15" s="46" t="s">
        <v>374</v>
      </c>
      <c r="B15" s="47">
        <v>1</v>
      </c>
      <c r="C15" s="49"/>
      <c r="D15" s="49"/>
      <c r="E15" s="7"/>
      <c r="F15" s="49"/>
      <c r="G15" s="49"/>
      <c r="H15" s="7"/>
      <c r="I15" s="7"/>
      <c r="J15" s="7"/>
      <c r="K15" s="7"/>
    </row>
    <row r="16" spans="1:11" x14ac:dyDescent="0.25">
      <c r="A16" s="46" t="s">
        <v>375</v>
      </c>
      <c r="B16" s="47">
        <v>1</v>
      </c>
      <c r="C16" s="48">
        <v>61.2</v>
      </c>
      <c r="D16" s="48">
        <v>70</v>
      </c>
      <c r="E16" s="7">
        <f t="shared" si="1"/>
        <v>65.452272687814286</v>
      </c>
      <c r="F16" s="48">
        <v>61.2</v>
      </c>
      <c r="G16" s="48">
        <v>61.2</v>
      </c>
      <c r="H16" s="7">
        <f t="shared" si="2"/>
        <v>61.20000000000001</v>
      </c>
      <c r="I16" s="7">
        <f t="shared" si="3"/>
        <v>100</v>
      </c>
      <c r="J16" s="7">
        <f t="shared" si="4"/>
        <v>114.37908496732025</v>
      </c>
      <c r="K16" s="7">
        <f t="shared" si="5"/>
        <v>106.94815798662462</v>
      </c>
    </row>
    <row r="17" spans="1:11" x14ac:dyDescent="0.25">
      <c r="A17" s="46" t="s">
        <v>376</v>
      </c>
      <c r="B17" s="47">
        <v>1</v>
      </c>
      <c r="C17" s="49"/>
      <c r="D17" s="49"/>
      <c r="E17" s="7"/>
      <c r="F17" s="49"/>
      <c r="G17" s="49"/>
      <c r="H17" s="7"/>
      <c r="I17" s="7"/>
      <c r="J17" s="7"/>
      <c r="K17" s="7"/>
    </row>
    <row r="18" spans="1:11" x14ac:dyDescent="0.25">
      <c r="A18" s="46" t="s">
        <v>377</v>
      </c>
      <c r="B18" s="47">
        <v>1</v>
      </c>
      <c r="C18" s="48">
        <v>70.2</v>
      </c>
      <c r="D18" s="48">
        <v>70.2</v>
      </c>
      <c r="E18" s="7">
        <f t="shared" si="1"/>
        <v>70.2</v>
      </c>
      <c r="F18" s="48">
        <v>70.2</v>
      </c>
      <c r="G18" s="48">
        <v>70.2</v>
      </c>
      <c r="H18" s="7">
        <f t="shared" si="2"/>
        <v>70.2</v>
      </c>
      <c r="I18" s="7">
        <f t="shared" si="3"/>
        <v>100</v>
      </c>
      <c r="J18" s="7">
        <f t="shared" si="4"/>
        <v>100</v>
      </c>
      <c r="K18" s="7">
        <f t="shared" si="5"/>
        <v>100</v>
      </c>
    </row>
    <row r="19" spans="1:11" x14ac:dyDescent="0.25">
      <c r="A19" s="19" t="s">
        <v>15</v>
      </c>
      <c r="B19" s="3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5">
      <c r="A20" s="46" t="s">
        <v>363</v>
      </c>
      <c r="B20" s="47">
        <v>2</v>
      </c>
      <c r="C20" s="49"/>
      <c r="D20" s="49"/>
      <c r="E20" s="49"/>
      <c r="F20" s="49"/>
      <c r="G20" s="49"/>
      <c r="H20" s="49"/>
      <c r="I20" s="48"/>
      <c r="J20" s="48"/>
      <c r="K20" s="48"/>
    </row>
    <row r="22" spans="1:11" x14ac:dyDescent="0.25">
      <c r="A22" s="23" t="s">
        <v>143</v>
      </c>
      <c r="C22" s="24">
        <f>SUM(C4:C18)/9</f>
        <v>72.140000000000015</v>
      </c>
      <c r="D22" s="24">
        <f t="shared" ref="D22:H22" si="6">SUM(D4:D18)/9</f>
        <v>73.437777777777782</v>
      </c>
      <c r="E22" s="24">
        <f t="shared" si="6"/>
        <v>72.771010089474331</v>
      </c>
      <c r="F22" s="24">
        <f t="shared" si="6"/>
        <v>69.397777777777776</v>
      </c>
      <c r="G22" s="24">
        <f t="shared" si="6"/>
        <v>71.184444444444452</v>
      </c>
      <c r="H22" s="24">
        <f t="shared" si="6"/>
        <v>70.269528272735954</v>
      </c>
      <c r="I22" s="94">
        <f t="shared" ref="I22" si="7">C22/F22*100</f>
        <v>103.95145537801405</v>
      </c>
      <c r="J22" s="94">
        <f t="shared" ref="J22" si="8">D22/G22*100</f>
        <v>103.16548559298224</v>
      </c>
      <c r="K22" s="94">
        <f t="shared" ref="K22" si="9">E22/H22*100</f>
        <v>103.55983863592968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84"/>
  <sheetViews>
    <sheetView topLeftCell="A16" workbookViewId="0">
      <selection activeCell="G84" sqref="G84"/>
    </sheetView>
  </sheetViews>
  <sheetFormatPr defaultRowHeight="15" x14ac:dyDescent="0.25"/>
  <cols>
    <col min="1" max="1" width="28.85546875" customWidth="1"/>
  </cols>
  <sheetData>
    <row r="1" spans="1:11" x14ac:dyDescent="0.25">
      <c r="A1" s="108" t="s">
        <v>0</v>
      </c>
      <c r="B1" s="108" t="s">
        <v>1</v>
      </c>
      <c r="C1" s="106" t="s">
        <v>645</v>
      </c>
      <c r="D1" s="108"/>
      <c r="E1" s="108"/>
      <c r="F1" s="108" t="s">
        <v>2</v>
      </c>
      <c r="G1" s="108"/>
      <c r="H1" s="108"/>
      <c r="I1" s="108" t="s">
        <v>3</v>
      </c>
      <c r="J1" s="108"/>
      <c r="K1" s="108"/>
    </row>
    <row r="2" spans="1:11" x14ac:dyDescent="0.25">
      <c r="A2" s="108"/>
      <c r="B2" s="108"/>
      <c r="C2" s="45" t="s">
        <v>4</v>
      </c>
      <c r="D2" s="45" t="s">
        <v>5</v>
      </c>
      <c r="E2" s="45" t="s">
        <v>6</v>
      </c>
      <c r="F2" s="45" t="s">
        <v>4</v>
      </c>
      <c r="G2" s="45" t="s">
        <v>5</v>
      </c>
      <c r="H2" s="45" t="s">
        <v>6</v>
      </c>
      <c r="I2" s="45" t="s">
        <v>4</v>
      </c>
      <c r="J2" s="45" t="s">
        <v>5</v>
      </c>
      <c r="K2" s="45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46" t="s">
        <v>412</v>
      </c>
      <c r="B4" s="47">
        <v>1</v>
      </c>
      <c r="C4" s="48">
        <v>82.97</v>
      </c>
      <c r="D4" s="48">
        <v>82.97</v>
      </c>
      <c r="E4" s="7">
        <f>GEOMEAN(C4:D4)</f>
        <v>82.97</v>
      </c>
      <c r="F4" s="48">
        <v>63</v>
      </c>
      <c r="G4" s="48">
        <v>63</v>
      </c>
      <c r="H4" s="7">
        <f>GEOMEAN(F4:G4)</f>
        <v>63</v>
      </c>
      <c r="I4" s="7">
        <f t="shared" ref="I4:K4" si="0">C4/F4*100</f>
        <v>131.69841269841268</v>
      </c>
      <c r="J4" s="7">
        <f t="shared" si="0"/>
        <v>131.69841269841268</v>
      </c>
      <c r="K4" s="7">
        <f t="shared" si="0"/>
        <v>131.69841269841268</v>
      </c>
    </row>
    <row r="5" spans="1:11" x14ac:dyDescent="0.25">
      <c r="A5" s="46" t="s">
        <v>138</v>
      </c>
      <c r="B5" s="47">
        <v>1</v>
      </c>
      <c r="C5" s="48">
        <v>82.97</v>
      </c>
      <c r="D5" s="48">
        <v>82.97</v>
      </c>
      <c r="E5" s="7">
        <f t="shared" ref="E5:E42" si="1">GEOMEAN(C5:D5)</f>
        <v>82.97</v>
      </c>
      <c r="F5" s="48">
        <v>63</v>
      </c>
      <c r="G5" s="48">
        <v>63</v>
      </c>
      <c r="H5" s="7">
        <f t="shared" ref="H5:H42" si="2">GEOMEAN(F5:G5)</f>
        <v>63</v>
      </c>
      <c r="I5" s="7">
        <f t="shared" ref="I5:I42" si="3">C5/F5*100</f>
        <v>131.69841269841268</v>
      </c>
      <c r="J5" s="7">
        <f t="shared" ref="J5:J42" si="4">D5/G5*100</f>
        <v>131.69841269841268</v>
      </c>
      <c r="K5" s="7">
        <f t="shared" ref="K5:K42" si="5">E5/H5*100</f>
        <v>131.69841269841268</v>
      </c>
    </row>
    <row r="6" spans="1:11" x14ac:dyDescent="0.25">
      <c r="A6" s="46" t="s">
        <v>413</v>
      </c>
      <c r="B6" s="47">
        <v>1</v>
      </c>
      <c r="C6" s="48">
        <v>82.97</v>
      </c>
      <c r="D6" s="48">
        <v>82.97</v>
      </c>
      <c r="E6" s="7">
        <f t="shared" si="1"/>
        <v>82.97</v>
      </c>
      <c r="F6" s="48">
        <v>63</v>
      </c>
      <c r="G6" s="48">
        <v>63</v>
      </c>
      <c r="H6" s="7">
        <f t="shared" si="2"/>
        <v>63</v>
      </c>
      <c r="I6" s="7">
        <f t="shared" si="3"/>
        <v>131.69841269841268</v>
      </c>
      <c r="J6" s="7">
        <f t="shared" si="4"/>
        <v>131.69841269841268</v>
      </c>
      <c r="K6" s="7">
        <f t="shared" si="5"/>
        <v>131.69841269841268</v>
      </c>
    </row>
    <row r="7" spans="1:11" x14ac:dyDescent="0.25">
      <c r="A7" s="46" t="s">
        <v>414</v>
      </c>
      <c r="B7" s="47">
        <v>1</v>
      </c>
      <c r="C7" s="48">
        <v>70</v>
      </c>
      <c r="D7" s="48">
        <v>70</v>
      </c>
      <c r="E7" s="7">
        <f t="shared" si="1"/>
        <v>70</v>
      </c>
      <c r="F7" s="48">
        <v>63</v>
      </c>
      <c r="G7" s="48">
        <v>63</v>
      </c>
      <c r="H7" s="7">
        <f t="shared" si="2"/>
        <v>63</v>
      </c>
      <c r="I7" s="7">
        <f t="shared" si="3"/>
        <v>111.11111111111111</v>
      </c>
      <c r="J7" s="7">
        <f t="shared" si="4"/>
        <v>111.11111111111111</v>
      </c>
      <c r="K7" s="7">
        <f t="shared" si="5"/>
        <v>111.11111111111111</v>
      </c>
    </row>
    <row r="8" spans="1:11" x14ac:dyDescent="0.25">
      <c r="A8" s="46" t="s">
        <v>415</v>
      </c>
      <c r="B8" s="47">
        <v>1</v>
      </c>
      <c r="C8" s="48"/>
      <c r="D8" s="48"/>
      <c r="E8" s="7"/>
      <c r="F8" s="48"/>
      <c r="G8" s="48"/>
      <c r="H8" s="7"/>
      <c r="I8" s="7"/>
      <c r="J8" s="7"/>
      <c r="K8" s="7"/>
    </row>
    <row r="9" spans="1:11" x14ac:dyDescent="0.25">
      <c r="A9" s="46" t="s">
        <v>416</v>
      </c>
      <c r="B9" s="47">
        <v>1</v>
      </c>
      <c r="C9" s="48">
        <v>82.97</v>
      </c>
      <c r="D9" s="48">
        <v>82.97</v>
      </c>
      <c r="E9" s="7">
        <f t="shared" si="1"/>
        <v>82.97</v>
      </c>
      <c r="F9" s="48">
        <v>63</v>
      </c>
      <c r="G9" s="48">
        <v>63</v>
      </c>
      <c r="H9" s="7">
        <f t="shared" si="2"/>
        <v>63</v>
      </c>
      <c r="I9" s="7">
        <f t="shared" si="3"/>
        <v>131.69841269841268</v>
      </c>
      <c r="J9" s="7">
        <f t="shared" si="4"/>
        <v>131.69841269841268</v>
      </c>
      <c r="K9" s="7">
        <f t="shared" si="5"/>
        <v>131.69841269841268</v>
      </c>
    </row>
    <row r="10" spans="1:11" x14ac:dyDescent="0.25">
      <c r="A10" s="46" t="s">
        <v>417</v>
      </c>
      <c r="B10" s="47">
        <v>1</v>
      </c>
      <c r="C10" s="48">
        <v>72.5</v>
      </c>
      <c r="D10" s="48">
        <v>72.5</v>
      </c>
      <c r="E10" s="7">
        <f t="shared" si="1"/>
        <v>72.5</v>
      </c>
      <c r="F10" s="48">
        <v>63</v>
      </c>
      <c r="G10" s="48">
        <v>63</v>
      </c>
      <c r="H10" s="7">
        <f t="shared" si="2"/>
        <v>63</v>
      </c>
      <c r="I10" s="7">
        <f t="shared" si="3"/>
        <v>115.07936507936508</v>
      </c>
      <c r="J10" s="7">
        <f t="shared" si="4"/>
        <v>115.07936507936508</v>
      </c>
      <c r="K10" s="7">
        <f t="shared" si="5"/>
        <v>115.07936507936508</v>
      </c>
    </row>
    <row r="11" spans="1:11" x14ac:dyDescent="0.25">
      <c r="A11" s="46" t="s">
        <v>418</v>
      </c>
      <c r="B11" s="47">
        <v>1</v>
      </c>
      <c r="C11" s="48">
        <v>70</v>
      </c>
      <c r="D11" s="48">
        <v>70</v>
      </c>
      <c r="E11" s="7">
        <f t="shared" si="1"/>
        <v>70</v>
      </c>
      <c r="F11" s="48">
        <v>63</v>
      </c>
      <c r="G11" s="48">
        <v>63</v>
      </c>
      <c r="H11" s="7">
        <f t="shared" si="2"/>
        <v>63</v>
      </c>
      <c r="I11" s="7">
        <f t="shared" si="3"/>
        <v>111.11111111111111</v>
      </c>
      <c r="J11" s="7">
        <f t="shared" si="4"/>
        <v>111.11111111111111</v>
      </c>
      <c r="K11" s="7">
        <f t="shared" si="5"/>
        <v>111.11111111111111</v>
      </c>
    </row>
    <row r="12" spans="1:11" x14ac:dyDescent="0.25">
      <c r="A12" s="46" t="s">
        <v>419</v>
      </c>
      <c r="B12" s="47">
        <v>1</v>
      </c>
      <c r="C12" s="48"/>
      <c r="D12" s="48"/>
      <c r="E12" s="7"/>
      <c r="F12" s="48"/>
      <c r="G12" s="48"/>
      <c r="H12" s="7"/>
      <c r="I12" s="7"/>
      <c r="J12" s="7"/>
      <c r="K12" s="7"/>
    </row>
    <row r="13" spans="1:11" x14ac:dyDescent="0.25">
      <c r="A13" s="46" t="s">
        <v>420</v>
      </c>
      <c r="B13" s="47">
        <v>1</v>
      </c>
      <c r="C13" s="48">
        <v>63</v>
      </c>
      <c r="D13" s="48">
        <v>63</v>
      </c>
      <c r="E13" s="7">
        <f t="shared" si="1"/>
        <v>63</v>
      </c>
      <c r="F13" s="48">
        <v>63</v>
      </c>
      <c r="G13" s="48">
        <v>63</v>
      </c>
      <c r="H13" s="7">
        <f t="shared" si="2"/>
        <v>63</v>
      </c>
      <c r="I13" s="7">
        <f t="shared" si="3"/>
        <v>100</v>
      </c>
      <c r="J13" s="7">
        <f t="shared" si="4"/>
        <v>100</v>
      </c>
      <c r="K13" s="7">
        <f t="shared" si="5"/>
        <v>100</v>
      </c>
    </row>
    <row r="14" spans="1:11" x14ac:dyDescent="0.25">
      <c r="A14" s="46" t="s">
        <v>421</v>
      </c>
      <c r="B14" s="47">
        <v>1</v>
      </c>
      <c r="C14" s="48">
        <v>68.75</v>
      </c>
      <c r="D14" s="48">
        <v>68.75</v>
      </c>
      <c r="E14" s="7">
        <f t="shared" si="1"/>
        <v>68.75</v>
      </c>
      <c r="F14" s="48">
        <v>63</v>
      </c>
      <c r="G14" s="48">
        <v>63</v>
      </c>
      <c r="H14" s="7">
        <f t="shared" si="2"/>
        <v>63</v>
      </c>
      <c r="I14" s="7">
        <f t="shared" si="3"/>
        <v>109.12698412698411</v>
      </c>
      <c r="J14" s="7">
        <f t="shared" si="4"/>
        <v>109.12698412698411</v>
      </c>
      <c r="K14" s="7">
        <f t="shared" si="5"/>
        <v>109.12698412698411</v>
      </c>
    </row>
    <row r="15" spans="1:11" x14ac:dyDescent="0.25">
      <c r="A15" s="46" t="s">
        <v>31</v>
      </c>
      <c r="B15" s="47">
        <v>1</v>
      </c>
      <c r="C15" s="48">
        <v>63</v>
      </c>
      <c r="D15" s="48">
        <v>63</v>
      </c>
      <c r="E15" s="7">
        <f t="shared" si="1"/>
        <v>63</v>
      </c>
      <c r="F15" s="48">
        <v>63</v>
      </c>
      <c r="G15" s="48">
        <v>63</v>
      </c>
      <c r="H15" s="7">
        <f t="shared" si="2"/>
        <v>63</v>
      </c>
      <c r="I15" s="7">
        <f t="shared" si="3"/>
        <v>100</v>
      </c>
      <c r="J15" s="7">
        <f t="shared" si="4"/>
        <v>100</v>
      </c>
      <c r="K15" s="7">
        <f t="shared" si="5"/>
        <v>100</v>
      </c>
    </row>
    <row r="16" spans="1:11" x14ac:dyDescent="0.25">
      <c r="A16" s="46" t="s">
        <v>270</v>
      </c>
      <c r="B16" s="47">
        <v>1</v>
      </c>
      <c r="C16" s="48"/>
      <c r="D16" s="48"/>
      <c r="E16" s="7"/>
      <c r="F16" s="48"/>
      <c r="G16" s="48"/>
      <c r="H16" s="7"/>
      <c r="I16" s="7"/>
      <c r="J16" s="7"/>
      <c r="K16" s="7"/>
    </row>
    <row r="17" spans="1:11" x14ac:dyDescent="0.25">
      <c r="A17" s="46" t="s">
        <v>422</v>
      </c>
      <c r="B17" s="47">
        <v>1</v>
      </c>
      <c r="C17" s="48">
        <v>63</v>
      </c>
      <c r="D17" s="48">
        <v>63</v>
      </c>
      <c r="E17" s="7">
        <f t="shared" si="1"/>
        <v>63</v>
      </c>
      <c r="F17" s="48">
        <v>63</v>
      </c>
      <c r="G17" s="48">
        <v>63</v>
      </c>
      <c r="H17" s="7">
        <f t="shared" si="2"/>
        <v>63</v>
      </c>
      <c r="I17" s="7">
        <f t="shared" si="3"/>
        <v>100</v>
      </c>
      <c r="J17" s="7">
        <f t="shared" si="4"/>
        <v>100</v>
      </c>
      <c r="K17" s="7">
        <f t="shared" si="5"/>
        <v>100</v>
      </c>
    </row>
    <row r="18" spans="1:11" x14ac:dyDescent="0.25">
      <c r="A18" s="46" t="s">
        <v>423</v>
      </c>
      <c r="B18" s="47">
        <v>1</v>
      </c>
      <c r="C18" s="48">
        <v>68.75</v>
      </c>
      <c r="D18" s="48">
        <v>68.75</v>
      </c>
      <c r="E18" s="7">
        <f t="shared" si="1"/>
        <v>68.75</v>
      </c>
      <c r="F18" s="48">
        <v>63</v>
      </c>
      <c r="G18" s="48">
        <v>63</v>
      </c>
      <c r="H18" s="7">
        <f t="shared" si="2"/>
        <v>63</v>
      </c>
      <c r="I18" s="7">
        <f t="shared" si="3"/>
        <v>109.12698412698411</v>
      </c>
      <c r="J18" s="7">
        <f t="shared" si="4"/>
        <v>109.12698412698411</v>
      </c>
      <c r="K18" s="7">
        <f t="shared" si="5"/>
        <v>109.12698412698411</v>
      </c>
    </row>
    <row r="19" spans="1:11" x14ac:dyDescent="0.25">
      <c r="A19" s="46" t="s">
        <v>424</v>
      </c>
      <c r="B19" s="47">
        <v>1</v>
      </c>
      <c r="C19" s="48"/>
      <c r="D19" s="48"/>
      <c r="E19" s="7"/>
      <c r="F19" s="48"/>
      <c r="G19" s="48"/>
      <c r="H19" s="7"/>
      <c r="I19" s="7"/>
      <c r="J19" s="7"/>
      <c r="K19" s="7"/>
    </row>
    <row r="20" spans="1:11" x14ac:dyDescent="0.25">
      <c r="A20" s="46" t="s">
        <v>112</v>
      </c>
      <c r="B20" s="47">
        <v>1</v>
      </c>
      <c r="C20" s="48"/>
      <c r="D20" s="48"/>
      <c r="E20" s="7"/>
      <c r="F20" s="48"/>
      <c r="G20" s="48"/>
      <c r="H20" s="7"/>
      <c r="I20" s="7"/>
      <c r="J20" s="7"/>
      <c r="K20" s="7"/>
    </row>
    <row r="21" spans="1:11" x14ac:dyDescent="0.25">
      <c r="A21" s="46" t="s">
        <v>425</v>
      </c>
      <c r="B21" s="47">
        <v>1</v>
      </c>
      <c r="C21" s="48">
        <v>82.97</v>
      </c>
      <c r="D21" s="48">
        <v>82.97</v>
      </c>
      <c r="E21" s="7">
        <f t="shared" si="1"/>
        <v>82.97</v>
      </c>
      <c r="F21" s="48">
        <v>63</v>
      </c>
      <c r="G21" s="48">
        <v>63</v>
      </c>
      <c r="H21" s="7">
        <f t="shared" si="2"/>
        <v>63</v>
      </c>
      <c r="I21" s="7">
        <f t="shared" si="3"/>
        <v>131.69841269841268</v>
      </c>
      <c r="J21" s="7">
        <f t="shared" si="4"/>
        <v>131.69841269841268</v>
      </c>
      <c r="K21" s="7">
        <f t="shared" si="5"/>
        <v>131.69841269841268</v>
      </c>
    </row>
    <row r="22" spans="1:11" x14ac:dyDescent="0.25">
      <c r="A22" s="46" t="s">
        <v>426</v>
      </c>
      <c r="B22" s="47">
        <v>1</v>
      </c>
      <c r="C22" s="48"/>
      <c r="D22" s="48"/>
      <c r="E22" s="7"/>
      <c r="F22" s="48"/>
      <c r="G22" s="48"/>
      <c r="H22" s="7"/>
      <c r="I22" s="7"/>
      <c r="J22" s="7"/>
      <c r="K22" s="7"/>
    </row>
    <row r="23" spans="1:11" x14ac:dyDescent="0.25">
      <c r="A23" s="46" t="s">
        <v>427</v>
      </c>
      <c r="B23" s="47">
        <v>1</v>
      </c>
      <c r="C23" s="48">
        <v>82.97</v>
      </c>
      <c r="D23" s="48">
        <v>82.97</v>
      </c>
      <c r="E23" s="7">
        <f t="shared" si="1"/>
        <v>82.97</v>
      </c>
      <c r="F23" s="48">
        <v>65</v>
      </c>
      <c r="G23" s="48">
        <v>65</v>
      </c>
      <c r="H23" s="7">
        <f t="shared" si="2"/>
        <v>65</v>
      </c>
      <c r="I23" s="7">
        <f t="shared" si="3"/>
        <v>127.64615384615385</v>
      </c>
      <c r="J23" s="7">
        <f t="shared" si="4"/>
        <v>127.64615384615385</v>
      </c>
      <c r="K23" s="7">
        <f t="shared" si="5"/>
        <v>127.64615384615385</v>
      </c>
    </row>
    <row r="24" spans="1:11" x14ac:dyDescent="0.25">
      <c r="A24" s="46" t="s">
        <v>428</v>
      </c>
      <c r="B24" s="47">
        <v>1</v>
      </c>
      <c r="C24" s="48"/>
      <c r="D24" s="48"/>
      <c r="E24" s="7"/>
      <c r="F24" s="48"/>
      <c r="G24" s="48"/>
      <c r="H24" s="7"/>
      <c r="I24" s="7"/>
      <c r="J24" s="7"/>
      <c r="K24" s="7"/>
    </row>
    <row r="25" spans="1:11" x14ac:dyDescent="0.25">
      <c r="A25" s="46" t="s">
        <v>261</v>
      </c>
      <c r="B25" s="47">
        <v>1</v>
      </c>
      <c r="C25" s="48">
        <v>68.75</v>
      </c>
      <c r="D25" s="48">
        <v>68.75</v>
      </c>
      <c r="E25" s="7">
        <f t="shared" si="1"/>
        <v>68.75</v>
      </c>
      <c r="F25" s="48">
        <v>63</v>
      </c>
      <c r="G25" s="48">
        <v>63</v>
      </c>
      <c r="H25" s="7">
        <f t="shared" si="2"/>
        <v>63</v>
      </c>
      <c r="I25" s="7">
        <f t="shared" si="3"/>
        <v>109.12698412698411</v>
      </c>
      <c r="J25" s="7">
        <f t="shared" si="4"/>
        <v>109.12698412698411</v>
      </c>
      <c r="K25" s="7">
        <f t="shared" si="5"/>
        <v>109.12698412698411</v>
      </c>
    </row>
    <row r="26" spans="1:11" x14ac:dyDescent="0.25">
      <c r="A26" s="46" t="s">
        <v>429</v>
      </c>
      <c r="B26" s="47">
        <v>1</v>
      </c>
      <c r="C26" s="48">
        <v>82.97</v>
      </c>
      <c r="D26" s="48">
        <v>82.97</v>
      </c>
      <c r="E26" s="7">
        <f t="shared" si="1"/>
        <v>82.97</v>
      </c>
      <c r="F26" s="48">
        <v>63</v>
      </c>
      <c r="G26" s="48">
        <v>63</v>
      </c>
      <c r="H26" s="7">
        <f t="shared" si="2"/>
        <v>63</v>
      </c>
      <c r="I26" s="7">
        <f t="shared" si="3"/>
        <v>131.69841269841268</v>
      </c>
      <c r="J26" s="7">
        <f t="shared" si="4"/>
        <v>131.69841269841268</v>
      </c>
      <c r="K26" s="7">
        <f t="shared" si="5"/>
        <v>131.69841269841268</v>
      </c>
    </row>
    <row r="27" spans="1:11" x14ac:dyDescent="0.25">
      <c r="A27" s="46" t="s">
        <v>430</v>
      </c>
      <c r="B27" s="47">
        <v>1</v>
      </c>
      <c r="C27" s="48">
        <v>70</v>
      </c>
      <c r="D27" s="48">
        <v>70</v>
      </c>
      <c r="E27" s="7">
        <f t="shared" si="1"/>
        <v>70</v>
      </c>
      <c r="F27" s="48">
        <v>63</v>
      </c>
      <c r="G27" s="48">
        <v>63</v>
      </c>
      <c r="H27" s="7">
        <f t="shared" si="2"/>
        <v>63</v>
      </c>
      <c r="I27" s="7">
        <f t="shared" si="3"/>
        <v>111.11111111111111</v>
      </c>
      <c r="J27" s="7">
        <f t="shared" si="4"/>
        <v>111.11111111111111</v>
      </c>
      <c r="K27" s="7">
        <f t="shared" si="5"/>
        <v>111.11111111111111</v>
      </c>
    </row>
    <row r="28" spans="1:11" x14ac:dyDescent="0.25">
      <c r="A28" s="46" t="s">
        <v>184</v>
      </c>
      <c r="B28" s="47">
        <v>1</v>
      </c>
      <c r="C28" s="48">
        <v>82.97</v>
      </c>
      <c r="D28" s="48">
        <v>82.97</v>
      </c>
      <c r="E28" s="7">
        <f t="shared" si="1"/>
        <v>82.97</v>
      </c>
      <c r="F28" s="48">
        <v>63</v>
      </c>
      <c r="G28" s="48">
        <v>63</v>
      </c>
      <c r="H28" s="7">
        <f t="shared" si="2"/>
        <v>63</v>
      </c>
      <c r="I28" s="7">
        <f t="shared" si="3"/>
        <v>131.69841269841268</v>
      </c>
      <c r="J28" s="7">
        <f t="shared" si="4"/>
        <v>131.69841269841268</v>
      </c>
      <c r="K28" s="7">
        <f t="shared" si="5"/>
        <v>131.69841269841268</v>
      </c>
    </row>
    <row r="29" spans="1:11" x14ac:dyDescent="0.25">
      <c r="A29" s="46" t="s">
        <v>431</v>
      </c>
      <c r="B29" s="47">
        <v>1</v>
      </c>
      <c r="C29" s="48"/>
      <c r="D29" s="48"/>
      <c r="E29" s="7"/>
      <c r="F29" s="48"/>
      <c r="G29" s="48"/>
      <c r="H29" s="7"/>
      <c r="I29" s="7"/>
      <c r="J29" s="7"/>
      <c r="K29" s="7"/>
    </row>
    <row r="30" spans="1:11" x14ac:dyDescent="0.25">
      <c r="A30" s="46" t="s">
        <v>432</v>
      </c>
      <c r="B30" s="47">
        <v>1</v>
      </c>
      <c r="C30" s="48"/>
      <c r="D30" s="48"/>
      <c r="E30" s="7"/>
      <c r="F30" s="48"/>
      <c r="G30" s="48"/>
      <c r="H30" s="7"/>
      <c r="I30" s="7"/>
      <c r="J30" s="7"/>
      <c r="K30" s="7"/>
    </row>
    <row r="31" spans="1:11" x14ac:dyDescent="0.25">
      <c r="A31" s="46" t="s">
        <v>433</v>
      </c>
      <c r="B31" s="47">
        <v>1</v>
      </c>
      <c r="C31" s="48">
        <v>65</v>
      </c>
      <c r="D31" s="48">
        <v>65</v>
      </c>
      <c r="E31" s="7">
        <f t="shared" si="1"/>
        <v>65</v>
      </c>
      <c r="F31" s="48">
        <v>63</v>
      </c>
      <c r="G31" s="48">
        <v>63</v>
      </c>
      <c r="H31" s="7">
        <f t="shared" si="2"/>
        <v>63</v>
      </c>
      <c r="I31" s="7">
        <f t="shared" si="3"/>
        <v>103.17460317460319</v>
      </c>
      <c r="J31" s="7">
        <f t="shared" si="4"/>
        <v>103.17460317460319</v>
      </c>
      <c r="K31" s="7">
        <f t="shared" si="5"/>
        <v>103.17460317460319</v>
      </c>
    </row>
    <row r="32" spans="1:11" x14ac:dyDescent="0.25">
      <c r="A32" s="46" t="s">
        <v>434</v>
      </c>
      <c r="B32" s="47">
        <v>1</v>
      </c>
      <c r="C32" s="48"/>
      <c r="D32" s="48"/>
      <c r="E32" s="7"/>
      <c r="F32" s="48"/>
      <c r="G32" s="48"/>
      <c r="H32" s="7"/>
      <c r="I32" s="7"/>
      <c r="J32" s="7"/>
      <c r="K32" s="7"/>
    </row>
    <row r="33" spans="1:11" x14ac:dyDescent="0.25">
      <c r="A33" s="46" t="s">
        <v>435</v>
      </c>
      <c r="B33" s="47">
        <v>1</v>
      </c>
      <c r="C33" s="48">
        <v>70</v>
      </c>
      <c r="D33" s="48">
        <v>70</v>
      </c>
      <c r="E33" s="7">
        <f t="shared" si="1"/>
        <v>70</v>
      </c>
      <c r="F33" s="48">
        <v>63</v>
      </c>
      <c r="G33" s="48">
        <v>63</v>
      </c>
      <c r="H33" s="7">
        <f t="shared" si="2"/>
        <v>63</v>
      </c>
      <c r="I33" s="7">
        <f t="shared" si="3"/>
        <v>111.11111111111111</v>
      </c>
      <c r="J33" s="7">
        <f t="shared" si="4"/>
        <v>111.11111111111111</v>
      </c>
      <c r="K33" s="7">
        <f t="shared" si="5"/>
        <v>111.11111111111111</v>
      </c>
    </row>
    <row r="34" spans="1:11" x14ac:dyDescent="0.25">
      <c r="A34" s="46" t="s">
        <v>261</v>
      </c>
      <c r="B34" s="47">
        <v>1</v>
      </c>
      <c r="C34" s="48">
        <v>68.75</v>
      </c>
      <c r="D34" s="48">
        <v>68.75</v>
      </c>
      <c r="E34" s="7">
        <f t="shared" si="1"/>
        <v>68.75</v>
      </c>
      <c r="F34" s="48">
        <v>63</v>
      </c>
      <c r="G34" s="48">
        <v>63</v>
      </c>
      <c r="H34" s="7">
        <f t="shared" si="2"/>
        <v>63</v>
      </c>
      <c r="I34" s="7">
        <f t="shared" si="3"/>
        <v>109.12698412698411</v>
      </c>
      <c r="J34" s="7">
        <f t="shared" si="4"/>
        <v>109.12698412698411</v>
      </c>
      <c r="K34" s="7">
        <f t="shared" si="5"/>
        <v>109.12698412698411</v>
      </c>
    </row>
    <row r="35" spans="1:11" x14ac:dyDescent="0.25">
      <c r="A35" s="46" t="s">
        <v>436</v>
      </c>
      <c r="B35" s="47">
        <v>1</v>
      </c>
      <c r="C35" s="48"/>
      <c r="D35" s="48"/>
      <c r="E35" s="7"/>
      <c r="F35" s="48"/>
      <c r="G35" s="48"/>
      <c r="H35" s="7"/>
      <c r="I35" s="7"/>
      <c r="J35" s="7"/>
      <c r="K35" s="7"/>
    </row>
    <row r="36" spans="1:11" x14ac:dyDescent="0.25">
      <c r="A36" s="46" t="s">
        <v>437</v>
      </c>
      <c r="B36" s="47">
        <v>1</v>
      </c>
      <c r="C36" s="48">
        <v>68.75</v>
      </c>
      <c r="D36" s="48">
        <v>68.75</v>
      </c>
      <c r="E36" s="7">
        <f t="shared" si="1"/>
        <v>68.75</v>
      </c>
      <c r="F36" s="48">
        <v>63</v>
      </c>
      <c r="G36" s="48">
        <v>63</v>
      </c>
      <c r="H36" s="7">
        <f t="shared" si="2"/>
        <v>63</v>
      </c>
      <c r="I36" s="7">
        <f t="shared" si="3"/>
        <v>109.12698412698411</v>
      </c>
      <c r="J36" s="7">
        <f t="shared" si="4"/>
        <v>109.12698412698411</v>
      </c>
      <c r="K36" s="7">
        <f t="shared" si="5"/>
        <v>109.12698412698411</v>
      </c>
    </row>
    <row r="37" spans="1:11" x14ac:dyDescent="0.25">
      <c r="A37" s="46" t="s">
        <v>438</v>
      </c>
      <c r="B37" s="47">
        <v>1</v>
      </c>
      <c r="C37" s="48">
        <v>65</v>
      </c>
      <c r="D37" s="48">
        <v>65</v>
      </c>
      <c r="E37" s="7">
        <f t="shared" si="1"/>
        <v>65</v>
      </c>
      <c r="F37" s="48">
        <v>63</v>
      </c>
      <c r="G37" s="48">
        <v>63</v>
      </c>
      <c r="H37" s="7">
        <f t="shared" si="2"/>
        <v>63</v>
      </c>
      <c r="I37" s="7">
        <f t="shared" si="3"/>
        <v>103.17460317460319</v>
      </c>
      <c r="J37" s="7">
        <f t="shared" si="4"/>
        <v>103.17460317460319</v>
      </c>
      <c r="K37" s="7">
        <f t="shared" si="5"/>
        <v>103.17460317460319</v>
      </c>
    </row>
    <row r="38" spans="1:11" x14ac:dyDescent="0.25">
      <c r="A38" s="46" t="s">
        <v>439</v>
      </c>
      <c r="B38" s="47">
        <v>1</v>
      </c>
      <c r="C38" s="48"/>
      <c r="D38" s="48"/>
      <c r="E38" s="7"/>
      <c r="F38" s="48"/>
      <c r="G38" s="48"/>
      <c r="H38" s="7"/>
      <c r="I38" s="7"/>
      <c r="J38" s="7"/>
      <c r="K38" s="7"/>
    </row>
    <row r="39" spans="1:11" x14ac:dyDescent="0.25">
      <c r="A39" s="46" t="s">
        <v>440</v>
      </c>
      <c r="B39" s="47">
        <v>1</v>
      </c>
      <c r="C39" s="48"/>
      <c r="D39" s="48"/>
      <c r="E39" s="7"/>
      <c r="F39" s="48"/>
      <c r="G39" s="48"/>
      <c r="H39" s="7"/>
      <c r="I39" s="7"/>
      <c r="J39" s="7"/>
      <c r="K39" s="7"/>
    </row>
    <row r="40" spans="1:11" x14ac:dyDescent="0.25">
      <c r="A40" s="46" t="s">
        <v>441</v>
      </c>
      <c r="B40" s="47">
        <v>1</v>
      </c>
      <c r="C40" s="48">
        <v>68.75</v>
      </c>
      <c r="D40" s="48">
        <v>68.75</v>
      </c>
      <c r="E40" s="7">
        <f t="shared" si="1"/>
        <v>68.75</v>
      </c>
      <c r="F40" s="48">
        <v>63</v>
      </c>
      <c r="G40" s="48">
        <v>63</v>
      </c>
      <c r="H40" s="7">
        <f t="shared" si="2"/>
        <v>63</v>
      </c>
      <c r="I40" s="7">
        <f t="shared" si="3"/>
        <v>109.12698412698411</v>
      </c>
      <c r="J40" s="7">
        <f t="shared" si="4"/>
        <v>109.12698412698411</v>
      </c>
      <c r="K40" s="7">
        <f t="shared" si="5"/>
        <v>109.12698412698411</v>
      </c>
    </row>
    <row r="41" spans="1:11" x14ac:dyDescent="0.25">
      <c r="A41" s="46" t="s">
        <v>442</v>
      </c>
      <c r="B41" s="47">
        <v>1</v>
      </c>
      <c r="C41" s="48"/>
      <c r="D41" s="48"/>
      <c r="E41" s="7"/>
      <c r="F41" s="48"/>
      <c r="G41" s="48"/>
      <c r="H41" s="7"/>
      <c r="I41" s="7"/>
      <c r="J41" s="7"/>
      <c r="K41" s="7"/>
    </row>
    <row r="42" spans="1:11" x14ac:dyDescent="0.25">
      <c r="A42" s="46" t="s">
        <v>443</v>
      </c>
      <c r="B42" s="47">
        <v>1</v>
      </c>
      <c r="C42" s="48">
        <v>68.75</v>
      </c>
      <c r="D42" s="48">
        <v>68.75</v>
      </c>
      <c r="E42" s="7">
        <f t="shared" si="1"/>
        <v>68.75</v>
      </c>
      <c r="F42" s="48">
        <v>63</v>
      </c>
      <c r="G42" s="48">
        <v>63</v>
      </c>
      <c r="H42" s="7">
        <f t="shared" si="2"/>
        <v>63</v>
      </c>
      <c r="I42" s="7">
        <f t="shared" si="3"/>
        <v>109.12698412698411</v>
      </c>
      <c r="J42" s="7">
        <f t="shared" si="4"/>
        <v>109.12698412698411</v>
      </c>
      <c r="K42" s="7">
        <f t="shared" si="5"/>
        <v>109.12698412698411</v>
      </c>
    </row>
    <row r="43" spans="1:11" x14ac:dyDescent="0.25">
      <c r="A43" s="19" t="s">
        <v>15</v>
      </c>
      <c r="B43" s="3"/>
      <c r="C43" s="4"/>
      <c r="D43" s="4"/>
      <c r="E43" s="4"/>
      <c r="F43" s="4"/>
      <c r="G43" s="4"/>
      <c r="H43" s="4"/>
      <c r="I43" s="4"/>
      <c r="J43" s="4"/>
      <c r="K43" s="4"/>
    </row>
    <row r="44" spans="1:11" hidden="1" x14ac:dyDescent="0.25">
      <c r="A44" s="46" t="s">
        <v>412</v>
      </c>
      <c r="B44" s="47">
        <v>2</v>
      </c>
      <c r="C44" s="49"/>
      <c r="D44" s="49"/>
      <c r="E44" s="49"/>
      <c r="F44" s="49"/>
      <c r="G44" s="49"/>
      <c r="H44" s="49"/>
      <c r="I44" s="48"/>
      <c r="J44" s="48"/>
      <c r="K44" s="48"/>
    </row>
    <row r="45" spans="1:11" hidden="1" x14ac:dyDescent="0.25">
      <c r="A45" s="46" t="s">
        <v>138</v>
      </c>
      <c r="B45" s="47">
        <v>2</v>
      </c>
      <c r="C45" s="49"/>
      <c r="D45" s="49"/>
      <c r="E45" s="49"/>
      <c r="F45" s="49"/>
      <c r="G45" s="49"/>
      <c r="H45" s="49"/>
      <c r="I45" s="48"/>
      <c r="J45" s="48"/>
      <c r="K45" s="48"/>
    </row>
    <row r="46" spans="1:11" hidden="1" x14ac:dyDescent="0.25">
      <c r="A46" s="46" t="s">
        <v>413</v>
      </c>
      <c r="B46" s="47">
        <v>2</v>
      </c>
      <c r="C46" s="49"/>
      <c r="D46" s="49"/>
      <c r="E46" s="49"/>
      <c r="F46" s="49"/>
      <c r="G46" s="49"/>
      <c r="H46" s="49"/>
      <c r="I46" s="48"/>
      <c r="J46" s="48"/>
      <c r="K46" s="48"/>
    </row>
    <row r="47" spans="1:11" hidden="1" x14ac:dyDescent="0.25">
      <c r="A47" s="46" t="s">
        <v>414</v>
      </c>
      <c r="B47" s="47">
        <v>2</v>
      </c>
      <c r="C47" s="49"/>
      <c r="D47" s="49"/>
      <c r="E47" s="49"/>
      <c r="F47" s="49"/>
      <c r="G47" s="49"/>
      <c r="H47" s="49"/>
      <c r="I47" s="48"/>
      <c r="J47" s="48"/>
      <c r="K47" s="48"/>
    </row>
    <row r="48" spans="1:11" hidden="1" x14ac:dyDescent="0.25">
      <c r="A48" s="46" t="s">
        <v>415</v>
      </c>
      <c r="B48" s="47">
        <v>2</v>
      </c>
      <c r="C48" s="49"/>
      <c r="D48" s="49"/>
      <c r="E48" s="49"/>
      <c r="F48" s="49"/>
      <c r="G48" s="49"/>
      <c r="H48" s="49"/>
      <c r="I48" s="48"/>
      <c r="J48" s="48"/>
      <c r="K48" s="48"/>
    </row>
    <row r="49" spans="1:11" hidden="1" x14ac:dyDescent="0.25">
      <c r="A49" s="46" t="s">
        <v>416</v>
      </c>
      <c r="B49" s="47">
        <v>2</v>
      </c>
      <c r="C49" s="49"/>
      <c r="D49" s="49"/>
      <c r="E49" s="49"/>
      <c r="F49" s="49"/>
      <c r="G49" s="49"/>
      <c r="H49" s="49"/>
      <c r="I49" s="48"/>
      <c r="J49" s="48"/>
      <c r="K49" s="48"/>
    </row>
    <row r="50" spans="1:11" hidden="1" x14ac:dyDescent="0.25">
      <c r="A50" s="46" t="s">
        <v>417</v>
      </c>
      <c r="B50" s="47">
        <v>2</v>
      </c>
      <c r="C50" s="49"/>
      <c r="D50" s="49"/>
      <c r="E50" s="49"/>
      <c r="F50" s="49"/>
      <c r="G50" s="49"/>
      <c r="H50" s="49"/>
      <c r="I50" s="48"/>
      <c r="J50" s="48"/>
      <c r="K50" s="48"/>
    </row>
    <row r="51" spans="1:11" hidden="1" x14ac:dyDescent="0.25">
      <c r="A51" s="46" t="s">
        <v>418</v>
      </c>
      <c r="B51" s="47">
        <v>2</v>
      </c>
      <c r="C51" s="49"/>
      <c r="D51" s="49"/>
      <c r="E51" s="49"/>
      <c r="F51" s="49"/>
      <c r="G51" s="49"/>
      <c r="H51" s="49"/>
      <c r="I51" s="48"/>
      <c r="J51" s="48"/>
      <c r="K51" s="48"/>
    </row>
    <row r="52" spans="1:11" hidden="1" x14ac:dyDescent="0.25">
      <c r="A52" s="46" t="s">
        <v>419</v>
      </c>
      <c r="B52" s="47">
        <v>2</v>
      </c>
      <c r="C52" s="49"/>
      <c r="D52" s="49"/>
      <c r="E52" s="49"/>
      <c r="F52" s="49"/>
      <c r="G52" s="49"/>
      <c r="H52" s="49"/>
      <c r="I52" s="48"/>
      <c r="J52" s="48"/>
      <c r="K52" s="48"/>
    </row>
    <row r="53" spans="1:11" hidden="1" x14ac:dyDescent="0.25">
      <c r="A53" s="46" t="s">
        <v>420</v>
      </c>
      <c r="B53" s="47">
        <v>2</v>
      </c>
      <c r="C53" s="49"/>
      <c r="D53" s="49"/>
      <c r="E53" s="49"/>
      <c r="F53" s="49"/>
      <c r="G53" s="49"/>
      <c r="H53" s="49"/>
      <c r="I53" s="48"/>
      <c r="J53" s="48"/>
      <c r="K53" s="48"/>
    </row>
    <row r="54" spans="1:11" hidden="1" x14ac:dyDescent="0.25">
      <c r="A54" s="46" t="s">
        <v>421</v>
      </c>
      <c r="B54" s="47">
        <v>2</v>
      </c>
      <c r="C54" s="49"/>
      <c r="D54" s="49"/>
      <c r="E54" s="49"/>
      <c r="F54" s="49"/>
      <c r="G54" s="49"/>
      <c r="H54" s="49"/>
      <c r="I54" s="48"/>
      <c r="J54" s="48"/>
      <c r="K54" s="48"/>
    </row>
    <row r="55" spans="1:11" hidden="1" x14ac:dyDescent="0.25">
      <c r="A55" s="46" t="s">
        <v>31</v>
      </c>
      <c r="B55" s="47">
        <v>2</v>
      </c>
      <c r="C55" s="49"/>
      <c r="D55" s="49"/>
      <c r="E55" s="49"/>
      <c r="F55" s="49"/>
      <c r="G55" s="49"/>
      <c r="H55" s="49"/>
      <c r="I55" s="48"/>
      <c r="J55" s="48"/>
      <c r="K55" s="48"/>
    </row>
    <row r="56" spans="1:11" hidden="1" x14ac:dyDescent="0.25">
      <c r="A56" s="46" t="s">
        <v>270</v>
      </c>
      <c r="B56" s="47">
        <v>2</v>
      </c>
      <c r="C56" s="49"/>
      <c r="D56" s="49"/>
      <c r="E56" s="49"/>
      <c r="F56" s="49"/>
      <c r="G56" s="49"/>
      <c r="H56" s="49"/>
      <c r="I56" s="48"/>
      <c r="J56" s="48"/>
      <c r="K56" s="48"/>
    </row>
    <row r="57" spans="1:11" hidden="1" x14ac:dyDescent="0.25">
      <c r="A57" s="46" t="s">
        <v>422</v>
      </c>
      <c r="B57" s="47">
        <v>2</v>
      </c>
      <c r="C57" s="49"/>
      <c r="D57" s="49"/>
      <c r="E57" s="49"/>
      <c r="F57" s="49"/>
      <c r="G57" s="49"/>
      <c r="H57" s="49"/>
      <c r="I57" s="48"/>
      <c r="J57" s="48"/>
      <c r="K57" s="48"/>
    </row>
    <row r="58" spans="1:11" hidden="1" x14ac:dyDescent="0.25">
      <c r="A58" s="46" t="s">
        <v>423</v>
      </c>
      <c r="B58" s="47">
        <v>2</v>
      </c>
      <c r="C58" s="49"/>
      <c r="D58" s="49"/>
      <c r="E58" s="49"/>
      <c r="F58" s="49"/>
      <c r="G58" s="49"/>
      <c r="H58" s="49"/>
      <c r="I58" s="48"/>
      <c r="J58" s="48"/>
      <c r="K58" s="48"/>
    </row>
    <row r="59" spans="1:11" hidden="1" x14ac:dyDescent="0.25">
      <c r="A59" s="46" t="s">
        <v>424</v>
      </c>
      <c r="B59" s="47">
        <v>2</v>
      </c>
      <c r="C59" s="49"/>
      <c r="D59" s="49"/>
      <c r="E59" s="49"/>
      <c r="F59" s="49"/>
      <c r="G59" s="49"/>
      <c r="H59" s="49"/>
      <c r="I59" s="48"/>
      <c r="J59" s="48"/>
      <c r="K59" s="48"/>
    </row>
    <row r="60" spans="1:11" hidden="1" x14ac:dyDescent="0.25">
      <c r="A60" s="46" t="s">
        <v>112</v>
      </c>
      <c r="B60" s="47">
        <v>2</v>
      </c>
      <c r="C60" s="49"/>
      <c r="D60" s="49"/>
      <c r="E60" s="49"/>
      <c r="F60" s="49"/>
      <c r="G60" s="49"/>
      <c r="H60" s="49"/>
      <c r="I60" s="48"/>
      <c r="J60" s="48"/>
      <c r="K60" s="48"/>
    </row>
    <row r="61" spans="1:11" hidden="1" x14ac:dyDescent="0.25">
      <c r="A61" s="46" t="s">
        <v>425</v>
      </c>
      <c r="B61" s="47">
        <v>2</v>
      </c>
      <c r="C61" s="49"/>
      <c r="D61" s="49"/>
      <c r="E61" s="49"/>
      <c r="F61" s="49"/>
      <c r="G61" s="49"/>
      <c r="H61" s="49"/>
      <c r="I61" s="48"/>
      <c r="J61" s="48"/>
      <c r="K61" s="48"/>
    </row>
    <row r="62" spans="1:11" hidden="1" x14ac:dyDescent="0.25">
      <c r="A62" s="46" t="s">
        <v>426</v>
      </c>
      <c r="B62" s="47">
        <v>2</v>
      </c>
      <c r="C62" s="49"/>
      <c r="D62" s="49"/>
      <c r="E62" s="49"/>
      <c r="F62" s="49"/>
      <c r="G62" s="49"/>
      <c r="H62" s="49"/>
      <c r="I62" s="48"/>
      <c r="J62" s="48"/>
      <c r="K62" s="48"/>
    </row>
    <row r="63" spans="1:11" hidden="1" x14ac:dyDescent="0.25">
      <c r="A63" s="46" t="s">
        <v>427</v>
      </c>
      <c r="B63" s="47">
        <v>2</v>
      </c>
      <c r="C63" s="49"/>
      <c r="D63" s="49"/>
      <c r="E63" s="49"/>
      <c r="F63" s="49"/>
      <c r="G63" s="49"/>
      <c r="H63" s="49"/>
      <c r="I63" s="48"/>
      <c r="J63" s="48"/>
      <c r="K63" s="48"/>
    </row>
    <row r="64" spans="1:11" hidden="1" x14ac:dyDescent="0.25">
      <c r="A64" s="46" t="s">
        <v>428</v>
      </c>
      <c r="B64" s="47">
        <v>2</v>
      </c>
      <c r="C64" s="49"/>
      <c r="D64" s="49"/>
      <c r="E64" s="49"/>
      <c r="F64" s="49"/>
      <c r="G64" s="49"/>
      <c r="H64" s="49"/>
      <c r="I64" s="48"/>
      <c r="J64" s="48"/>
      <c r="K64" s="48"/>
    </row>
    <row r="65" spans="1:11" hidden="1" x14ac:dyDescent="0.25">
      <c r="A65" s="46" t="s">
        <v>261</v>
      </c>
      <c r="B65" s="47">
        <v>2</v>
      </c>
      <c r="C65" s="49"/>
      <c r="D65" s="49"/>
      <c r="E65" s="49"/>
      <c r="F65" s="49"/>
      <c r="G65" s="49"/>
      <c r="H65" s="49"/>
      <c r="I65" s="48"/>
      <c r="J65" s="48"/>
      <c r="K65" s="48"/>
    </row>
    <row r="66" spans="1:11" hidden="1" x14ac:dyDescent="0.25">
      <c r="A66" s="46" t="s">
        <v>429</v>
      </c>
      <c r="B66" s="47">
        <v>2</v>
      </c>
      <c r="C66" s="49"/>
      <c r="D66" s="49"/>
      <c r="E66" s="49"/>
      <c r="F66" s="49"/>
      <c r="G66" s="49"/>
      <c r="H66" s="49"/>
      <c r="I66" s="48"/>
      <c r="J66" s="48"/>
      <c r="K66" s="48"/>
    </row>
    <row r="67" spans="1:11" hidden="1" x14ac:dyDescent="0.25">
      <c r="A67" s="46" t="s">
        <v>430</v>
      </c>
      <c r="B67" s="47">
        <v>2</v>
      </c>
      <c r="C67" s="49"/>
      <c r="D67" s="49"/>
      <c r="E67" s="49"/>
      <c r="F67" s="49"/>
      <c r="G67" s="49"/>
      <c r="H67" s="49"/>
      <c r="I67" s="48"/>
      <c r="J67" s="48"/>
      <c r="K67" s="48"/>
    </row>
    <row r="68" spans="1:11" hidden="1" x14ac:dyDescent="0.25">
      <c r="A68" s="46" t="s">
        <v>184</v>
      </c>
      <c r="B68" s="47">
        <v>2</v>
      </c>
      <c r="C68" s="49"/>
      <c r="D68" s="49"/>
      <c r="E68" s="49"/>
      <c r="F68" s="49"/>
      <c r="G68" s="49"/>
      <c r="H68" s="49"/>
      <c r="I68" s="48"/>
      <c r="J68" s="48"/>
      <c r="K68" s="48"/>
    </row>
    <row r="69" spans="1:11" hidden="1" x14ac:dyDescent="0.25">
      <c r="A69" s="46" t="s">
        <v>431</v>
      </c>
      <c r="B69" s="47">
        <v>2</v>
      </c>
      <c r="C69" s="49"/>
      <c r="D69" s="49"/>
      <c r="E69" s="49"/>
      <c r="F69" s="49"/>
      <c r="G69" s="49"/>
      <c r="H69" s="49"/>
      <c r="I69" s="48"/>
      <c r="J69" s="48"/>
      <c r="K69" s="48"/>
    </row>
    <row r="70" spans="1:11" hidden="1" x14ac:dyDescent="0.25">
      <c r="A70" s="46" t="s">
        <v>432</v>
      </c>
      <c r="B70" s="47">
        <v>2</v>
      </c>
      <c r="C70" s="49"/>
      <c r="D70" s="49"/>
      <c r="E70" s="49"/>
      <c r="F70" s="49"/>
      <c r="G70" s="49"/>
      <c r="H70" s="49"/>
      <c r="I70" s="48"/>
      <c r="J70" s="48"/>
      <c r="K70" s="48"/>
    </row>
    <row r="71" spans="1:11" hidden="1" x14ac:dyDescent="0.25">
      <c r="A71" s="46" t="s">
        <v>433</v>
      </c>
      <c r="B71" s="47">
        <v>2</v>
      </c>
      <c r="C71" s="49"/>
      <c r="D71" s="49"/>
      <c r="E71" s="49"/>
      <c r="F71" s="49"/>
      <c r="G71" s="49"/>
      <c r="H71" s="49"/>
      <c r="I71" s="48"/>
      <c r="J71" s="48"/>
      <c r="K71" s="48"/>
    </row>
    <row r="72" spans="1:11" hidden="1" x14ac:dyDescent="0.25">
      <c r="A72" s="46" t="s">
        <v>434</v>
      </c>
      <c r="B72" s="47">
        <v>2</v>
      </c>
      <c r="C72" s="49"/>
      <c r="D72" s="49"/>
      <c r="E72" s="49"/>
      <c r="F72" s="49"/>
      <c r="G72" s="49"/>
      <c r="H72" s="49"/>
      <c r="I72" s="48"/>
      <c r="J72" s="48"/>
      <c r="K72" s="48"/>
    </row>
    <row r="73" spans="1:11" hidden="1" x14ac:dyDescent="0.25">
      <c r="A73" s="46" t="s">
        <v>435</v>
      </c>
      <c r="B73" s="47">
        <v>2</v>
      </c>
      <c r="C73" s="49"/>
      <c r="D73" s="49"/>
      <c r="E73" s="49"/>
      <c r="F73" s="49"/>
      <c r="G73" s="49"/>
      <c r="H73" s="49"/>
      <c r="I73" s="48"/>
      <c r="J73" s="48"/>
      <c r="K73" s="48"/>
    </row>
    <row r="74" spans="1:11" hidden="1" x14ac:dyDescent="0.25">
      <c r="A74" s="46" t="s">
        <v>261</v>
      </c>
      <c r="B74" s="47">
        <v>2</v>
      </c>
      <c r="C74" s="49"/>
      <c r="D74" s="49"/>
      <c r="E74" s="49"/>
      <c r="F74" s="49"/>
      <c r="G74" s="49"/>
      <c r="H74" s="49"/>
      <c r="I74" s="48"/>
      <c r="J74" s="48"/>
      <c r="K74" s="48"/>
    </row>
    <row r="75" spans="1:11" hidden="1" x14ac:dyDescent="0.25">
      <c r="A75" s="46" t="s">
        <v>436</v>
      </c>
      <c r="B75" s="47">
        <v>2</v>
      </c>
      <c r="C75" s="49"/>
      <c r="D75" s="49"/>
      <c r="E75" s="49"/>
      <c r="F75" s="49"/>
      <c r="G75" s="49"/>
      <c r="H75" s="49"/>
      <c r="I75" s="48"/>
      <c r="J75" s="48"/>
      <c r="K75" s="48"/>
    </row>
    <row r="76" spans="1:11" hidden="1" x14ac:dyDescent="0.25">
      <c r="A76" s="46" t="s">
        <v>437</v>
      </c>
      <c r="B76" s="47">
        <v>2</v>
      </c>
      <c r="C76" s="49"/>
      <c r="D76" s="49"/>
      <c r="E76" s="49"/>
      <c r="F76" s="49"/>
      <c r="G76" s="49"/>
      <c r="H76" s="49"/>
      <c r="I76" s="48"/>
      <c r="J76" s="48"/>
      <c r="K76" s="48"/>
    </row>
    <row r="77" spans="1:11" hidden="1" x14ac:dyDescent="0.25">
      <c r="A77" s="46" t="s">
        <v>438</v>
      </c>
      <c r="B77" s="47">
        <v>2</v>
      </c>
      <c r="C77" s="49"/>
      <c r="D77" s="49"/>
      <c r="E77" s="49"/>
      <c r="F77" s="49"/>
      <c r="G77" s="49"/>
      <c r="H77" s="49"/>
      <c r="I77" s="48"/>
      <c r="J77" s="48"/>
      <c r="K77" s="48"/>
    </row>
    <row r="78" spans="1:11" hidden="1" x14ac:dyDescent="0.25">
      <c r="A78" s="46" t="s">
        <v>439</v>
      </c>
      <c r="B78" s="47">
        <v>2</v>
      </c>
      <c r="C78" s="49"/>
      <c r="D78" s="49"/>
      <c r="E78" s="49"/>
      <c r="F78" s="49"/>
      <c r="G78" s="49"/>
      <c r="H78" s="49"/>
      <c r="I78" s="48"/>
      <c r="J78" s="48"/>
      <c r="K78" s="48"/>
    </row>
    <row r="79" spans="1:11" hidden="1" x14ac:dyDescent="0.25">
      <c r="A79" s="46" t="s">
        <v>440</v>
      </c>
      <c r="B79" s="47">
        <v>2</v>
      </c>
      <c r="C79" s="49"/>
      <c r="D79" s="49"/>
      <c r="E79" s="49"/>
      <c r="F79" s="49"/>
      <c r="G79" s="49"/>
      <c r="H79" s="49"/>
      <c r="I79" s="48"/>
      <c r="J79" s="48"/>
      <c r="K79" s="48"/>
    </row>
    <row r="80" spans="1:11" hidden="1" x14ac:dyDescent="0.25">
      <c r="A80" s="46" t="s">
        <v>441</v>
      </c>
      <c r="B80" s="47">
        <v>2</v>
      </c>
      <c r="C80" s="49"/>
      <c r="D80" s="49"/>
      <c r="E80" s="49"/>
      <c r="F80" s="49"/>
      <c r="G80" s="49"/>
      <c r="H80" s="49"/>
      <c r="I80" s="48"/>
      <c r="J80" s="48"/>
      <c r="K80" s="48"/>
    </row>
    <row r="81" spans="1:11" hidden="1" x14ac:dyDescent="0.25">
      <c r="A81" s="46" t="s">
        <v>442</v>
      </c>
      <c r="B81" s="47">
        <v>2</v>
      </c>
      <c r="C81" s="49"/>
      <c r="D81" s="49"/>
      <c r="E81" s="49"/>
      <c r="F81" s="49"/>
      <c r="G81" s="49"/>
      <c r="H81" s="49"/>
      <c r="I81" s="48"/>
      <c r="J81" s="48"/>
      <c r="K81" s="48"/>
    </row>
    <row r="82" spans="1:11" hidden="1" x14ac:dyDescent="0.25">
      <c r="A82" s="46" t="s">
        <v>443</v>
      </c>
      <c r="B82" s="47">
        <v>2</v>
      </c>
      <c r="C82" s="49"/>
      <c r="D82" s="49"/>
      <c r="E82" s="49"/>
      <c r="F82" s="49"/>
      <c r="G82" s="49"/>
      <c r="H82" s="49"/>
      <c r="I82" s="48"/>
      <c r="J82" s="48"/>
      <c r="K82" s="48"/>
    </row>
    <row r="84" spans="1:11" x14ac:dyDescent="0.25">
      <c r="A84" s="23" t="s">
        <v>143</v>
      </c>
      <c r="C84" s="24">
        <f>SUM(C4:C42)/25</f>
        <v>72.660399999999996</v>
      </c>
      <c r="D84" s="24">
        <f t="shared" ref="D84:H84" si="6">SUM(D4:D42)/25</f>
        <v>72.660399999999996</v>
      </c>
      <c r="E84" s="24">
        <f t="shared" si="6"/>
        <v>72.660399999999996</v>
      </c>
      <c r="F84" s="24">
        <f t="shared" si="6"/>
        <v>63.08</v>
      </c>
      <c r="G84" s="24">
        <f t="shared" si="6"/>
        <v>63.08</v>
      </c>
      <c r="H84" s="24">
        <f t="shared" si="6"/>
        <v>63.08</v>
      </c>
      <c r="I84" s="94">
        <f t="shared" ref="I84:K84" si="7">C84/F84*100</f>
        <v>115.18769816106531</v>
      </c>
      <c r="J84" s="94">
        <f t="shared" si="7"/>
        <v>115.18769816106531</v>
      </c>
      <c r="K84" s="94">
        <f t="shared" si="7"/>
        <v>115.18769816106531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8"/>
  <sheetViews>
    <sheetView topLeftCell="A10" workbookViewId="0">
      <selection activeCell="H41" sqref="H41"/>
    </sheetView>
  </sheetViews>
  <sheetFormatPr defaultRowHeight="15" x14ac:dyDescent="0.25"/>
  <cols>
    <col min="1" max="1" width="29.7109375" customWidth="1"/>
  </cols>
  <sheetData>
    <row r="1" spans="1:11" x14ac:dyDescent="0.25">
      <c r="A1" s="109" t="s">
        <v>0</v>
      </c>
      <c r="B1" s="109" t="s">
        <v>1</v>
      </c>
      <c r="C1" s="109" t="s">
        <v>645</v>
      </c>
      <c r="D1" s="109"/>
      <c r="E1" s="109"/>
      <c r="F1" s="109" t="s">
        <v>2</v>
      </c>
      <c r="G1" s="109"/>
      <c r="H1" s="109"/>
      <c r="I1" s="109" t="s">
        <v>3</v>
      </c>
      <c r="J1" s="109"/>
      <c r="K1" s="109"/>
    </row>
    <row r="2" spans="1:11" x14ac:dyDescent="0.25">
      <c r="A2" s="109"/>
      <c r="B2" s="109"/>
      <c r="C2" s="9" t="s">
        <v>4</v>
      </c>
      <c r="D2" s="9" t="s">
        <v>5</v>
      </c>
      <c r="E2" s="9" t="s">
        <v>6</v>
      </c>
      <c r="F2" s="9" t="s">
        <v>4</v>
      </c>
      <c r="G2" s="9" t="s">
        <v>5</v>
      </c>
      <c r="H2" s="9" t="s">
        <v>6</v>
      </c>
      <c r="I2" s="9" t="s">
        <v>4</v>
      </c>
      <c r="J2" s="9" t="s">
        <v>5</v>
      </c>
      <c r="K2" s="9" t="s">
        <v>6</v>
      </c>
    </row>
    <row r="3" spans="1:11" x14ac:dyDescent="0.25">
      <c r="A3" s="10" t="s">
        <v>7</v>
      </c>
      <c r="B3" s="11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13" t="s">
        <v>35</v>
      </c>
      <c r="B4" s="14">
        <v>1</v>
      </c>
      <c r="C4" s="15">
        <v>70</v>
      </c>
      <c r="D4" s="15">
        <v>73.75</v>
      </c>
      <c r="E4" s="7">
        <f>GEOMEAN(C4:D4)</f>
        <v>71.850539315999569</v>
      </c>
      <c r="F4" s="15">
        <v>70</v>
      </c>
      <c r="G4" s="15">
        <v>70</v>
      </c>
      <c r="H4" s="7">
        <f>GEOMEAN(F4:G4)</f>
        <v>70</v>
      </c>
      <c r="I4" s="7">
        <f>C4/F4*100</f>
        <v>100</v>
      </c>
      <c r="J4" s="7">
        <f t="shared" ref="J4:K4" si="0">D4/G4*100</f>
        <v>105.35714285714286</v>
      </c>
      <c r="K4" s="7">
        <f t="shared" si="0"/>
        <v>102.64362759428509</v>
      </c>
    </row>
    <row r="5" spans="1:11" x14ac:dyDescent="0.25">
      <c r="A5" s="13" t="s">
        <v>36</v>
      </c>
      <c r="B5" s="14">
        <v>1</v>
      </c>
      <c r="C5" s="15">
        <v>70</v>
      </c>
      <c r="D5" s="15">
        <v>73.75</v>
      </c>
      <c r="E5" s="7">
        <f t="shared" ref="E5:E34" si="1">GEOMEAN(C5:D5)</f>
        <v>71.850539315999569</v>
      </c>
      <c r="F5" s="15">
        <v>70</v>
      </c>
      <c r="G5" s="15">
        <v>70</v>
      </c>
      <c r="H5" s="7">
        <f t="shared" ref="H5:H34" si="2">GEOMEAN(F5:G5)</f>
        <v>70</v>
      </c>
      <c r="I5" s="7">
        <f t="shared" ref="I5:I18" si="3">C5/F5*100</f>
        <v>100</v>
      </c>
      <c r="J5" s="7">
        <f t="shared" ref="J5:J18" si="4">D5/G5*100</f>
        <v>105.35714285714286</v>
      </c>
      <c r="K5" s="7">
        <f t="shared" ref="K5:K18" si="5">E5/H5*100</f>
        <v>102.64362759428509</v>
      </c>
    </row>
    <row r="6" spans="1:11" x14ac:dyDescent="0.25">
      <c r="A6" s="13" t="s">
        <v>37</v>
      </c>
      <c r="B6" s="14">
        <v>1</v>
      </c>
      <c r="C6" s="15">
        <v>70</v>
      </c>
      <c r="D6" s="15">
        <v>73.75</v>
      </c>
      <c r="E6" s="7">
        <f t="shared" si="1"/>
        <v>71.850539315999569</v>
      </c>
      <c r="F6" s="15">
        <v>70</v>
      </c>
      <c r="G6" s="15">
        <v>70</v>
      </c>
      <c r="H6" s="7">
        <f t="shared" si="2"/>
        <v>70</v>
      </c>
      <c r="I6" s="7">
        <f t="shared" si="3"/>
        <v>100</v>
      </c>
      <c r="J6" s="7">
        <f t="shared" si="4"/>
        <v>105.35714285714286</v>
      </c>
      <c r="K6" s="7">
        <f t="shared" si="5"/>
        <v>102.64362759428509</v>
      </c>
    </row>
    <row r="7" spans="1:11" x14ac:dyDescent="0.25">
      <c r="A7" s="13" t="s">
        <v>38</v>
      </c>
      <c r="B7" s="14">
        <v>1</v>
      </c>
      <c r="C7" s="15">
        <v>70</v>
      </c>
      <c r="D7" s="15">
        <v>73.75</v>
      </c>
      <c r="E7" s="7">
        <f t="shared" si="1"/>
        <v>71.850539315999569</v>
      </c>
      <c r="F7" s="15">
        <v>70</v>
      </c>
      <c r="G7" s="15">
        <v>70</v>
      </c>
      <c r="H7" s="7">
        <f t="shared" si="2"/>
        <v>70</v>
      </c>
      <c r="I7" s="7">
        <f t="shared" si="3"/>
        <v>100</v>
      </c>
      <c r="J7" s="7">
        <f t="shared" si="4"/>
        <v>105.35714285714286</v>
      </c>
      <c r="K7" s="7">
        <f t="shared" si="5"/>
        <v>102.64362759428509</v>
      </c>
    </row>
    <row r="8" spans="1:11" x14ac:dyDescent="0.25">
      <c r="A8" s="13" t="s">
        <v>39</v>
      </c>
      <c r="B8" s="14">
        <v>1</v>
      </c>
      <c r="C8" s="15">
        <v>70</v>
      </c>
      <c r="D8" s="15">
        <v>73.75</v>
      </c>
      <c r="E8" s="7">
        <f t="shared" si="1"/>
        <v>71.850539315999569</v>
      </c>
      <c r="F8" s="15">
        <v>70</v>
      </c>
      <c r="G8" s="15">
        <v>70</v>
      </c>
      <c r="H8" s="7">
        <f t="shared" si="2"/>
        <v>70</v>
      </c>
      <c r="I8" s="7">
        <f t="shared" si="3"/>
        <v>100</v>
      </c>
      <c r="J8" s="7">
        <f t="shared" si="4"/>
        <v>105.35714285714286</v>
      </c>
      <c r="K8" s="7">
        <f t="shared" si="5"/>
        <v>102.64362759428509</v>
      </c>
    </row>
    <row r="9" spans="1:11" x14ac:dyDescent="0.25">
      <c r="A9" s="13" t="s">
        <v>40</v>
      </c>
      <c r="B9" s="14">
        <v>1</v>
      </c>
      <c r="C9" s="15">
        <v>70</v>
      </c>
      <c r="D9" s="15">
        <v>73.75</v>
      </c>
      <c r="E9" s="7">
        <f t="shared" si="1"/>
        <v>71.850539315999569</v>
      </c>
      <c r="F9" s="15">
        <v>70</v>
      </c>
      <c r="G9" s="15">
        <v>70</v>
      </c>
      <c r="H9" s="7">
        <f t="shared" si="2"/>
        <v>70</v>
      </c>
      <c r="I9" s="7">
        <f t="shared" si="3"/>
        <v>100</v>
      </c>
      <c r="J9" s="7">
        <f t="shared" si="4"/>
        <v>105.35714285714286</v>
      </c>
      <c r="K9" s="7">
        <f t="shared" si="5"/>
        <v>102.64362759428509</v>
      </c>
    </row>
    <row r="10" spans="1:11" x14ac:dyDescent="0.25">
      <c r="A10" s="13" t="s">
        <v>41</v>
      </c>
      <c r="B10" s="14">
        <v>1</v>
      </c>
      <c r="C10" s="15">
        <v>70</v>
      </c>
      <c r="D10" s="15">
        <v>73.75</v>
      </c>
      <c r="E10" s="7">
        <f t="shared" si="1"/>
        <v>71.850539315999569</v>
      </c>
      <c r="F10" s="15">
        <v>70</v>
      </c>
      <c r="G10" s="15">
        <v>70</v>
      </c>
      <c r="H10" s="7">
        <f t="shared" si="2"/>
        <v>70</v>
      </c>
      <c r="I10" s="7">
        <f t="shared" si="3"/>
        <v>100</v>
      </c>
      <c r="J10" s="7">
        <f t="shared" si="4"/>
        <v>105.35714285714286</v>
      </c>
      <c r="K10" s="7">
        <f t="shared" si="5"/>
        <v>102.64362759428509</v>
      </c>
    </row>
    <row r="11" spans="1:11" x14ac:dyDescent="0.25">
      <c r="A11" s="13" t="s">
        <v>42</v>
      </c>
      <c r="B11" s="14">
        <v>1</v>
      </c>
      <c r="C11" s="15">
        <v>70</v>
      </c>
      <c r="D11" s="15">
        <v>73.75</v>
      </c>
      <c r="E11" s="7">
        <f t="shared" si="1"/>
        <v>71.850539315999569</v>
      </c>
      <c r="F11" s="15">
        <v>70</v>
      </c>
      <c r="G11" s="15">
        <v>70</v>
      </c>
      <c r="H11" s="7">
        <f t="shared" si="2"/>
        <v>70</v>
      </c>
      <c r="I11" s="7">
        <f t="shared" si="3"/>
        <v>100</v>
      </c>
      <c r="J11" s="7">
        <f t="shared" si="4"/>
        <v>105.35714285714286</v>
      </c>
      <c r="K11" s="7">
        <f t="shared" si="5"/>
        <v>102.64362759428509</v>
      </c>
    </row>
    <row r="12" spans="1:11" x14ac:dyDescent="0.25">
      <c r="A12" s="13" t="s">
        <v>43</v>
      </c>
      <c r="B12" s="14">
        <v>1</v>
      </c>
      <c r="C12" s="15">
        <v>70</v>
      </c>
      <c r="D12" s="15">
        <v>73.75</v>
      </c>
      <c r="E12" s="7">
        <f t="shared" si="1"/>
        <v>71.850539315999569</v>
      </c>
      <c r="F12" s="15">
        <v>70</v>
      </c>
      <c r="G12" s="15">
        <v>70</v>
      </c>
      <c r="H12" s="7">
        <f t="shared" si="2"/>
        <v>70</v>
      </c>
      <c r="I12" s="7">
        <f t="shared" si="3"/>
        <v>100</v>
      </c>
      <c r="J12" s="7">
        <f t="shared" si="4"/>
        <v>105.35714285714286</v>
      </c>
      <c r="K12" s="7">
        <f t="shared" si="5"/>
        <v>102.64362759428509</v>
      </c>
    </row>
    <row r="13" spans="1:11" x14ac:dyDescent="0.25">
      <c r="A13" s="13" t="s">
        <v>44</v>
      </c>
      <c r="B13" s="14">
        <v>1</v>
      </c>
      <c r="C13" s="15">
        <v>70</v>
      </c>
      <c r="D13" s="15">
        <v>73.75</v>
      </c>
      <c r="E13" s="7">
        <f t="shared" si="1"/>
        <v>71.850539315999569</v>
      </c>
      <c r="F13" s="15">
        <v>70</v>
      </c>
      <c r="G13" s="15">
        <v>70</v>
      </c>
      <c r="H13" s="7">
        <f t="shared" si="2"/>
        <v>70</v>
      </c>
      <c r="I13" s="7">
        <f t="shared" si="3"/>
        <v>100</v>
      </c>
      <c r="J13" s="7">
        <f t="shared" si="4"/>
        <v>105.35714285714286</v>
      </c>
      <c r="K13" s="7">
        <f t="shared" si="5"/>
        <v>102.64362759428509</v>
      </c>
    </row>
    <row r="14" spans="1:11" x14ac:dyDescent="0.25">
      <c r="A14" s="13" t="s">
        <v>45</v>
      </c>
      <c r="B14" s="14">
        <v>1</v>
      </c>
      <c r="C14" s="15">
        <v>70</v>
      </c>
      <c r="D14" s="15">
        <v>73.75</v>
      </c>
      <c r="E14" s="7">
        <f t="shared" si="1"/>
        <v>71.850539315999569</v>
      </c>
      <c r="F14" s="15">
        <v>70</v>
      </c>
      <c r="G14" s="15">
        <v>70</v>
      </c>
      <c r="H14" s="7">
        <f t="shared" si="2"/>
        <v>70</v>
      </c>
      <c r="I14" s="7">
        <f t="shared" si="3"/>
        <v>100</v>
      </c>
      <c r="J14" s="7">
        <f t="shared" si="4"/>
        <v>105.35714285714286</v>
      </c>
      <c r="K14" s="7">
        <f t="shared" si="5"/>
        <v>102.64362759428509</v>
      </c>
    </row>
    <row r="15" spans="1:11" x14ac:dyDescent="0.25">
      <c r="A15" s="13" t="s">
        <v>46</v>
      </c>
      <c r="B15" s="14">
        <v>1</v>
      </c>
      <c r="C15" s="15">
        <v>70</v>
      </c>
      <c r="D15" s="15">
        <v>73.75</v>
      </c>
      <c r="E15" s="7">
        <f t="shared" si="1"/>
        <v>71.850539315999569</v>
      </c>
      <c r="F15" s="15">
        <v>70</v>
      </c>
      <c r="G15" s="15">
        <v>70</v>
      </c>
      <c r="H15" s="7">
        <f t="shared" si="2"/>
        <v>70</v>
      </c>
      <c r="I15" s="7">
        <f t="shared" si="3"/>
        <v>100</v>
      </c>
      <c r="J15" s="7">
        <f t="shared" si="4"/>
        <v>105.35714285714286</v>
      </c>
      <c r="K15" s="7">
        <f t="shared" si="5"/>
        <v>102.64362759428509</v>
      </c>
    </row>
    <row r="16" spans="1:11" x14ac:dyDescent="0.25">
      <c r="A16" s="13" t="s">
        <v>47</v>
      </c>
      <c r="B16" s="14">
        <v>1</v>
      </c>
      <c r="C16" s="15">
        <v>70</v>
      </c>
      <c r="D16" s="15">
        <v>73.75</v>
      </c>
      <c r="E16" s="7">
        <f t="shared" si="1"/>
        <v>71.850539315999569</v>
      </c>
      <c r="F16" s="15">
        <v>70</v>
      </c>
      <c r="G16" s="15">
        <v>70</v>
      </c>
      <c r="H16" s="7">
        <f t="shared" si="2"/>
        <v>70</v>
      </c>
      <c r="I16" s="7">
        <f t="shared" si="3"/>
        <v>100</v>
      </c>
      <c r="J16" s="7">
        <f t="shared" si="4"/>
        <v>105.35714285714286</v>
      </c>
      <c r="K16" s="7">
        <f t="shared" si="5"/>
        <v>102.64362759428509</v>
      </c>
    </row>
    <row r="17" spans="1:11" x14ac:dyDescent="0.25">
      <c r="A17" s="13" t="s">
        <v>48</v>
      </c>
      <c r="B17" s="14">
        <v>1</v>
      </c>
      <c r="C17" s="15">
        <v>70</v>
      </c>
      <c r="D17" s="15">
        <v>73.75</v>
      </c>
      <c r="E17" s="7">
        <f t="shared" si="1"/>
        <v>71.850539315999569</v>
      </c>
      <c r="F17" s="15">
        <v>70</v>
      </c>
      <c r="G17" s="15">
        <v>70</v>
      </c>
      <c r="H17" s="7">
        <f t="shared" si="2"/>
        <v>70</v>
      </c>
      <c r="I17" s="7">
        <f t="shared" si="3"/>
        <v>100</v>
      </c>
      <c r="J17" s="7">
        <f t="shared" si="4"/>
        <v>105.35714285714286</v>
      </c>
      <c r="K17" s="7">
        <f t="shared" si="5"/>
        <v>102.64362759428509</v>
      </c>
    </row>
    <row r="18" spans="1:11" x14ac:dyDescent="0.25">
      <c r="A18" s="13" t="s">
        <v>49</v>
      </c>
      <c r="B18" s="14">
        <v>1</v>
      </c>
      <c r="C18" s="15">
        <v>70</v>
      </c>
      <c r="D18" s="15">
        <v>73.75</v>
      </c>
      <c r="E18" s="7">
        <f t="shared" si="1"/>
        <v>71.850539315999569</v>
      </c>
      <c r="F18" s="15">
        <v>70</v>
      </c>
      <c r="G18" s="15">
        <v>70</v>
      </c>
      <c r="H18" s="7">
        <f t="shared" si="2"/>
        <v>70</v>
      </c>
      <c r="I18" s="7">
        <f t="shared" si="3"/>
        <v>100</v>
      </c>
      <c r="J18" s="7">
        <f t="shared" si="4"/>
        <v>105.35714285714286</v>
      </c>
      <c r="K18" s="7">
        <f t="shared" si="5"/>
        <v>102.64362759428509</v>
      </c>
    </row>
    <row r="19" spans="1:11" x14ac:dyDescent="0.25">
      <c r="A19" s="10" t="s">
        <v>15</v>
      </c>
      <c r="B19" s="11"/>
      <c r="C19" s="12"/>
      <c r="D19" s="12"/>
      <c r="E19" s="94"/>
      <c r="F19" s="12"/>
      <c r="G19" s="12"/>
      <c r="H19" s="94"/>
      <c r="I19" s="12"/>
      <c r="J19" s="12"/>
      <c r="K19" s="12"/>
    </row>
    <row r="20" spans="1:11" x14ac:dyDescent="0.25">
      <c r="A20" s="13" t="s">
        <v>42</v>
      </c>
      <c r="B20" s="14">
        <v>2</v>
      </c>
      <c r="C20" s="15">
        <v>56</v>
      </c>
      <c r="D20" s="15">
        <v>56</v>
      </c>
      <c r="E20" s="7">
        <f t="shared" si="1"/>
        <v>56</v>
      </c>
      <c r="F20" s="15">
        <v>56</v>
      </c>
      <c r="G20" s="15">
        <v>56</v>
      </c>
      <c r="H20" s="7">
        <f t="shared" si="2"/>
        <v>56</v>
      </c>
      <c r="I20" s="7">
        <f t="shared" ref="I20:I34" si="6">C20/F20*100</f>
        <v>100</v>
      </c>
      <c r="J20" s="7">
        <f t="shared" ref="J20:J34" si="7">D20/G20*100</f>
        <v>100</v>
      </c>
      <c r="K20" s="7">
        <f t="shared" ref="K20:K34" si="8">E20/H20*100</f>
        <v>100</v>
      </c>
    </row>
    <row r="21" spans="1:11" x14ac:dyDescent="0.25">
      <c r="A21" s="13" t="s">
        <v>43</v>
      </c>
      <c r="B21" s="14">
        <v>2</v>
      </c>
      <c r="C21" s="15">
        <v>56</v>
      </c>
      <c r="D21" s="15">
        <v>56</v>
      </c>
      <c r="E21" s="7">
        <f t="shared" si="1"/>
        <v>56</v>
      </c>
      <c r="F21" s="15">
        <v>56</v>
      </c>
      <c r="G21" s="15">
        <v>56</v>
      </c>
      <c r="H21" s="7">
        <f t="shared" si="2"/>
        <v>56</v>
      </c>
      <c r="I21" s="7">
        <f t="shared" si="6"/>
        <v>100</v>
      </c>
      <c r="J21" s="7">
        <f t="shared" si="7"/>
        <v>100</v>
      </c>
      <c r="K21" s="7">
        <f t="shared" si="8"/>
        <v>100</v>
      </c>
    </row>
    <row r="22" spans="1:11" x14ac:dyDescent="0.25">
      <c r="A22" s="13" t="s">
        <v>44</v>
      </c>
      <c r="B22" s="14">
        <v>2</v>
      </c>
      <c r="C22" s="15">
        <v>56</v>
      </c>
      <c r="D22" s="15">
        <v>56</v>
      </c>
      <c r="E22" s="7">
        <f t="shared" si="1"/>
        <v>56</v>
      </c>
      <c r="F22" s="15">
        <v>56</v>
      </c>
      <c r="G22" s="15">
        <v>56</v>
      </c>
      <c r="H22" s="7">
        <f t="shared" si="2"/>
        <v>56</v>
      </c>
      <c r="I22" s="7">
        <f t="shared" si="6"/>
        <v>100</v>
      </c>
      <c r="J22" s="7">
        <f t="shared" si="7"/>
        <v>100</v>
      </c>
      <c r="K22" s="7">
        <f t="shared" si="8"/>
        <v>100</v>
      </c>
    </row>
    <row r="23" spans="1:11" x14ac:dyDescent="0.25">
      <c r="A23" s="13" t="s">
        <v>45</v>
      </c>
      <c r="B23" s="14">
        <v>2</v>
      </c>
      <c r="C23" s="15">
        <v>56</v>
      </c>
      <c r="D23" s="15">
        <v>56</v>
      </c>
      <c r="E23" s="7">
        <f t="shared" si="1"/>
        <v>56</v>
      </c>
      <c r="F23" s="15">
        <v>56</v>
      </c>
      <c r="G23" s="15">
        <v>56</v>
      </c>
      <c r="H23" s="7">
        <f t="shared" si="2"/>
        <v>56</v>
      </c>
      <c r="I23" s="7">
        <f t="shared" si="6"/>
        <v>100</v>
      </c>
      <c r="J23" s="7">
        <f t="shared" si="7"/>
        <v>100</v>
      </c>
      <c r="K23" s="7">
        <f t="shared" si="8"/>
        <v>100</v>
      </c>
    </row>
    <row r="24" spans="1:11" x14ac:dyDescent="0.25">
      <c r="A24" s="13" t="s">
        <v>46</v>
      </c>
      <c r="B24" s="14">
        <v>2</v>
      </c>
      <c r="C24" s="15">
        <v>56</v>
      </c>
      <c r="D24" s="15">
        <v>56</v>
      </c>
      <c r="E24" s="7">
        <f t="shared" si="1"/>
        <v>56</v>
      </c>
      <c r="F24" s="15">
        <v>56</v>
      </c>
      <c r="G24" s="15">
        <v>56</v>
      </c>
      <c r="H24" s="7">
        <f t="shared" si="2"/>
        <v>56</v>
      </c>
      <c r="I24" s="7">
        <f t="shared" si="6"/>
        <v>100</v>
      </c>
      <c r="J24" s="7">
        <f t="shared" si="7"/>
        <v>100</v>
      </c>
      <c r="K24" s="7">
        <f t="shared" si="8"/>
        <v>100</v>
      </c>
    </row>
    <row r="25" spans="1:11" x14ac:dyDescent="0.25">
      <c r="A25" s="13" t="s">
        <v>47</v>
      </c>
      <c r="B25" s="14">
        <v>2</v>
      </c>
      <c r="C25" s="15">
        <v>56</v>
      </c>
      <c r="D25" s="15">
        <v>56</v>
      </c>
      <c r="E25" s="7">
        <f t="shared" si="1"/>
        <v>56</v>
      </c>
      <c r="F25" s="15">
        <v>56</v>
      </c>
      <c r="G25" s="15">
        <v>56</v>
      </c>
      <c r="H25" s="7">
        <f t="shared" si="2"/>
        <v>56</v>
      </c>
      <c r="I25" s="7">
        <f t="shared" si="6"/>
        <v>100</v>
      </c>
      <c r="J25" s="7">
        <f t="shared" si="7"/>
        <v>100</v>
      </c>
      <c r="K25" s="7">
        <f t="shared" si="8"/>
        <v>100</v>
      </c>
    </row>
    <row r="26" spans="1:11" x14ac:dyDescent="0.25">
      <c r="A26" s="13" t="s">
        <v>48</v>
      </c>
      <c r="B26" s="14">
        <v>2</v>
      </c>
      <c r="C26" s="15">
        <v>56</v>
      </c>
      <c r="D26" s="15">
        <v>56</v>
      </c>
      <c r="E26" s="7">
        <f t="shared" si="1"/>
        <v>56</v>
      </c>
      <c r="F26" s="15">
        <v>56</v>
      </c>
      <c r="G26" s="15">
        <v>56</v>
      </c>
      <c r="H26" s="7">
        <f t="shared" si="2"/>
        <v>56</v>
      </c>
      <c r="I26" s="7">
        <f t="shared" si="6"/>
        <v>100</v>
      </c>
      <c r="J26" s="7">
        <f t="shared" si="7"/>
        <v>100</v>
      </c>
      <c r="K26" s="7">
        <f t="shared" si="8"/>
        <v>100</v>
      </c>
    </row>
    <row r="27" spans="1:11" x14ac:dyDescent="0.25">
      <c r="A27" s="13" t="s">
        <v>49</v>
      </c>
      <c r="B27" s="14">
        <v>2</v>
      </c>
      <c r="C27" s="15">
        <v>56</v>
      </c>
      <c r="D27" s="15">
        <v>56</v>
      </c>
      <c r="E27" s="7">
        <f t="shared" si="1"/>
        <v>56</v>
      </c>
      <c r="F27" s="15">
        <v>56</v>
      </c>
      <c r="G27" s="15">
        <v>56</v>
      </c>
      <c r="H27" s="7">
        <f t="shared" si="2"/>
        <v>56</v>
      </c>
      <c r="I27" s="7">
        <f t="shared" si="6"/>
        <v>100</v>
      </c>
      <c r="J27" s="7">
        <f t="shared" si="7"/>
        <v>100</v>
      </c>
      <c r="K27" s="7">
        <f t="shared" si="8"/>
        <v>100</v>
      </c>
    </row>
    <row r="28" spans="1:11" x14ac:dyDescent="0.25">
      <c r="A28" s="13" t="s">
        <v>35</v>
      </c>
      <c r="B28" s="14">
        <v>2</v>
      </c>
      <c r="C28" s="15">
        <v>56</v>
      </c>
      <c r="D28" s="15">
        <v>56</v>
      </c>
      <c r="E28" s="7">
        <f t="shared" si="1"/>
        <v>56</v>
      </c>
      <c r="F28" s="15">
        <v>56</v>
      </c>
      <c r="G28" s="15">
        <v>56</v>
      </c>
      <c r="H28" s="7">
        <f t="shared" si="2"/>
        <v>56</v>
      </c>
      <c r="I28" s="7">
        <f t="shared" si="6"/>
        <v>100</v>
      </c>
      <c r="J28" s="7">
        <f t="shared" si="7"/>
        <v>100</v>
      </c>
      <c r="K28" s="7">
        <f t="shared" si="8"/>
        <v>100</v>
      </c>
    </row>
    <row r="29" spans="1:11" x14ac:dyDescent="0.25">
      <c r="A29" s="13" t="s">
        <v>36</v>
      </c>
      <c r="B29" s="14">
        <v>2</v>
      </c>
      <c r="C29" s="15">
        <v>56</v>
      </c>
      <c r="D29" s="15">
        <v>56</v>
      </c>
      <c r="E29" s="7">
        <f t="shared" si="1"/>
        <v>56</v>
      </c>
      <c r="F29" s="15">
        <v>56</v>
      </c>
      <c r="G29" s="15">
        <v>56</v>
      </c>
      <c r="H29" s="7">
        <f t="shared" si="2"/>
        <v>56</v>
      </c>
      <c r="I29" s="7">
        <f t="shared" si="6"/>
        <v>100</v>
      </c>
      <c r="J29" s="7">
        <f t="shared" si="7"/>
        <v>100</v>
      </c>
      <c r="K29" s="7">
        <f t="shared" si="8"/>
        <v>100</v>
      </c>
    </row>
    <row r="30" spans="1:11" x14ac:dyDescent="0.25">
      <c r="A30" s="13" t="s">
        <v>37</v>
      </c>
      <c r="B30" s="14">
        <v>2</v>
      </c>
      <c r="C30" s="15">
        <v>56</v>
      </c>
      <c r="D30" s="15">
        <v>56</v>
      </c>
      <c r="E30" s="7">
        <f t="shared" si="1"/>
        <v>56</v>
      </c>
      <c r="F30" s="15">
        <v>56</v>
      </c>
      <c r="G30" s="15">
        <v>56</v>
      </c>
      <c r="H30" s="7">
        <f t="shared" si="2"/>
        <v>56</v>
      </c>
      <c r="I30" s="7">
        <f t="shared" si="6"/>
        <v>100</v>
      </c>
      <c r="J30" s="7">
        <f t="shared" si="7"/>
        <v>100</v>
      </c>
      <c r="K30" s="7">
        <f t="shared" si="8"/>
        <v>100</v>
      </c>
    </row>
    <row r="31" spans="1:11" x14ac:dyDescent="0.25">
      <c r="A31" s="13" t="s">
        <v>38</v>
      </c>
      <c r="B31" s="14">
        <v>2</v>
      </c>
      <c r="C31" s="15">
        <v>56</v>
      </c>
      <c r="D31" s="15">
        <v>56</v>
      </c>
      <c r="E31" s="7">
        <f t="shared" si="1"/>
        <v>56</v>
      </c>
      <c r="F31" s="15">
        <v>56</v>
      </c>
      <c r="G31" s="15">
        <v>56</v>
      </c>
      <c r="H31" s="7">
        <f t="shared" si="2"/>
        <v>56</v>
      </c>
      <c r="I31" s="7">
        <f t="shared" si="6"/>
        <v>100</v>
      </c>
      <c r="J31" s="7">
        <f t="shared" si="7"/>
        <v>100</v>
      </c>
      <c r="K31" s="7">
        <f t="shared" si="8"/>
        <v>100</v>
      </c>
    </row>
    <row r="32" spans="1:11" x14ac:dyDescent="0.25">
      <c r="A32" s="13" t="s">
        <v>39</v>
      </c>
      <c r="B32" s="14">
        <v>2</v>
      </c>
      <c r="C32" s="15">
        <v>56</v>
      </c>
      <c r="D32" s="15">
        <v>56</v>
      </c>
      <c r="E32" s="7">
        <f t="shared" si="1"/>
        <v>56</v>
      </c>
      <c r="F32" s="15">
        <v>56</v>
      </c>
      <c r="G32" s="15">
        <v>56</v>
      </c>
      <c r="H32" s="7">
        <f t="shared" si="2"/>
        <v>56</v>
      </c>
      <c r="I32" s="7">
        <f t="shared" si="6"/>
        <v>100</v>
      </c>
      <c r="J32" s="7">
        <f t="shared" si="7"/>
        <v>100</v>
      </c>
      <c r="K32" s="7">
        <f t="shared" si="8"/>
        <v>100</v>
      </c>
    </row>
    <row r="33" spans="1:11" x14ac:dyDescent="0.25">
      <c r="A33" s="13" t="s">
        <v>40</v>
      </c>
      <c r="B33" s="14">
        <v>2</v>
      </c>
      <c r="C33" s="15">
        <v>56</v>
      </c>
      <c r="D33" s="15">
        <v>56</v>
      </c>
      <c r="E33" s="7">
        <f t="shared" si="1"/>
        <v>56</v>
      </c>
      <c r="F33" s="15">
        <v>56</v>
      </c>
      <c r="G33" s="15">
        <v>56</v>
      </c>
      <c r="H33" s="7">
        <f t="shared" si="2"/>
        <v>56</v>
      </c>
      <c r="I33" s="7">
        <f t="shared" si="6"/>
        <v>100</v>
      </c>
      <c r="J33" s="7">
        <f t="shared" si="7"/>
        <v>100</v>
      </c>
      <c r="K33" s="7">
        <f t="shared" si="8"/>
        <v>100</v>
      </c>
    </row>
    <row r="34" spans="1:11" x14ac:dyDescent="0.25">
      <c r="A34" s="13" t="s">
        <v>41</v>
      </c>
      <c r="B34" s="14">
        <v>2</v>
      </c>
      <c r="C34" s="15">
        <v>56</v>
      </c>
      <c r="D34" s="15">
        <v>56</v>
      </c>
      <c r="E34" s="7">
        <f t="shared" si="1"/>
        <v>56</v>
      </c>
      <c r="F34" s="15">
        <v>56</v>
      </c>
      <c r="G34" s="15">
        <v>56</v>
      </c>
      <c r="H34" s="7">
        <f t="shared" si="2"/>
        <v>56</v>
      </c>
      <c r="I34" s="7">
        <f t="shared" si="6"/>
        <v>100</v>
      </c>
      <c r="J34" s="7">
        <f t="shared" si="7"/>
        <v>100</v>
      </c>
      <c r="K34" s="7">
        <f t="shared" si="8"/>
        <v>100</v>
      </c>
    </row>
    <row r="36" spans="1:11" x14ac:dyDescent="0.25">
      <c r="A36" s="21" t="s">
        <v>144</v>
      </c>
      <c r="C36" s="80">
        <f>C4</f>
        <v>70</v>
      </c>
      <c r="D36" s="80">
        <f t="shared" ref="D36:H36" si="9">D4</f>
        <v>73.75</v>
      </c>
      <c r="E36" s="80">
        <f t="shared" si="9"/>
        <v>71.850539315999569</v>
      </c>
      <c r="F36" s="80">
        <f t="shared" si="9"/>
        <v>70</v>
      </c>
      <c r="G36" s="80">
        <f t="shared" si="9"/>
        <v>70</v>
      </c>
      <c r="H36" s="80">
        <f t="shared" si="9"/>
        <v>70</v>
      </c>
      <c r="I36" s="94">
        <f>C36/F36*100</f>
        <v>100</v>
      </c>
      <c r="J36" s="94">
        <f t="shared" ref="J36" si="10">D36/G36*100</f>
        <v>105.35714285714286</v>
      </c>
      <c r="K36" s="94">
        <f t="shared" ref="K36" si="11">E36/H36*100</f>
        <v>102.64362759428509</v>
      </c>
    </row>
    <row r="38" spans="1:11" x14ac:dyDescent="0.25">
      <c r="A38" t="s">
        <v>145</v>
      </c>
      <c r="C38" s="80">
        <f>C20</f>
        <v>56</v>
      </c>
      <c r="D38" s="80">
        <f t="shared" ref="D38:H38" si="12">D20</f>
        <v>56</v>
      </c>
      <c r="E38" s="80">
        <f t="shared" si="12"/>
        <v>56</v>
      </c>
      <c r="F38" s="80">
        <f t="shared" si="12"/>
        <v>56</v>
      </c>
      <c r="G38" s="80">
        <f t="shared" si="12"/>
        <v>56</v>
      </c>
      <c r="H38" s="80">
        <f t="shared" si="12"/>
        <v>56</v>
      </c>
      <c r="I38" s="94">
        <f t="shared" ref="I38" si="13">C38/F38*100</f>
        <v>100</v>
      </c>
      <c r="J38" s="94">
        <f t="shared" ref="J38" si="14">D38/G38*100</f>
        <v>100</v>
      </c>
      <c r="K38" s="94">
        <f t="shared" ref="K38" si="15">E38/H38*100</f>
        <v>100</v>
      </c>
    </row>
  </sheetData>
  <mergeCells count="5">
    <mergeCell ref="C1:E1"/>
    <mergeCell ref="F1:H1"/>
    <mergeCell ref="I1:K1"/>
    <mergeCell ref="A1:A2"/>
    <mergeCell ref="B1:B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4"/>
  <sheetViews>
    <sheetView workbookViewId="0">
      <selection activeCell="I38" sqref="I38"/>
    </sheetView>
  </sheetViews>
  <sheetFormatPr defaultRowHeight="15" x14ac:dyDescent="0.25"/>
  <cols>
    <col min="1" max="1" width="37.140625" customWidth="1"/>
  </cols>
  <sheetData>
    <row r="1" spans="1:11" x14ac:dyDescent="0.25">
      <c r="A1" s="111" t="s">
        <v>0</v>
      </c>
      <c r="B1" s="111" t="s">
        <v>1</v>
      </c>
      <c r="C1" s="109" t="s">
        <v>645</v>
      </c>
      <c r="D1" s="111"/>
      <c r="E1" s="111"/>
      <c r="F1" s="111" t="s">
        <v>2</v>
      </c>
      <c r="G1" s="111"/>
      <c r="H1" s="111"/>
      <c r="I1" s="111" t="s">
        <v>3</v>
      </c>
      <c r="J1" s="111"/>
      <c r="K1" s="111"/>
    </row>
    <row r="2" spans="1:11" x14ac:dyDescent="0.25">
      <c r="A2" s="111"/>
      <c r="B2" s="111"/>
      <c r="C2" s="50" t="s">
        <v>4</v>
      </c>
      <c r="D2" s="50" t="s">
        <v>5</v>
      </c>
      <c r="E2" s="50" t="s">
        <v>6</v>
      </c>
      <c r="F2" s="50" t="s">
        <v>4</v>
      </c>
      <c r="G2" s="50" t="s">
        <v>5</v>
      </c>
      <c r="H2" s="50" t="s">
        <v>6</v>
      </c>
      <c r="I2" s="50" t="s">
        <v>4</v>
      </c>
      <c r="J2" s="50" t="s">
        <v>5</v>
      </c>
      <c r="K2" s="50" t="s">
        <v>6</v>
      </c>
    </row>
    <row r="3" spans="1:11" x14ac:dyDescent="0.25">
      <c r="A3" s="51" t="s">
        <v>7</v>
      </c>
      <c r="B3" s="52"/>
      <c r="C3" s="53"/>
      <c r="D3" s="53"/>
      <c r="E3" s="53"/>
      <c r="F3" s="53"/>
      <c r="G3" s="53"/>
      <c r="H3" s="53"/>
      <c r="I3" s="53"/>
      <c r="J3" s="53"/>
      <c r="K3" s="53"/>
    </row>
    <row r="4" spans="1:11" x14ac:dyDescent="0.25">
      <c r="A4" s="54" t="s">
        <v>444</v>
      </c>
      <c r="B4" s="55">
        <v>1</v>
      </c>
      <c r="C4" s="56">
        <v>80</v>
      </c>
      <c r="D4" s="56">
        <v>82.86</v>
      </c>
      <c r="E4" s="7">
        <f>GEOMEAN(C4:D4)</f>
        <v>81.41744284856901</v>
      </c>
      <c r="F4" s="56">
        <v>80</v>
      </c>
      <c r="G4" s="56">
        <v>80</v>
      </c>
      <c r="H4" s="7">
        <f>GEOMEAN(F4:G4)</f>
        <v>80</v>
      </c>
      <c r="I4" s="7">
        <f t="shared" ref="I4:K4" si="0">C4/F4*100</f>
        <v>100</v>
      </c>
      <c r="J4" s="7">
        <f t="shared" si="0"/>
        <v>103.57499999999999</v>
      </c>
      <c r="K4" s="7">
        <f t="shared" si="0"/>
        <v>101.77180356071128</v>
      </c>
    </row>
    <row r="5" spans="1:11" x14ac:dyDescent="0.25">
      <c r="A5" s="54" t="s">
        <v>445</v>
      </c>
      <c r="B5" s="55">
        <v>1</v>
      </c>
      <c r="C5" s="56">
        <v>80</v>
      </c>
      <c r="D5" s="56">
        <v>80</v>
      </c>
      <c r="E5" s="7">
        <f t="shared" ref="E5:E17" si="1">GEOMEAN(C5:D5)</f>
        <v>80</v>
      </c>
      <c r="F5" s="56">
        <v>78.569999999999993</v>
      </c>
      <c r="G5" s="56">
        <v>78.569999999999993</v>
      </c>
      <c r="H5" s="7">
        <f t="shared" ref="H5:H17" si="2">GEOMEAN(F5:G5)</f>
        <v>78.569999999999993</v>
      </c>
      <c r="I5" s="7">
        <f t="shared" ref="I5:I17" si="3">C5/F5*100</f>
        <v>101.82003309151075</v>
      </c>
      <c r="J5" s="7">
        <f t="shared" ref="J5:J17" si="4">D5/G5*100</f>
        <v>101.82003309151075</v>
      </c>
      <c r="K5" s="7">
        <f t="shared" ref="K5:K17" si="5">E5/H5*100</f>
        <v>101.82003309151075</v>
      </c>
    </row>
    <row r="6" spans="1:11" x14ac:dyDescent="0.25">
      <c r="A6" s="54" t="s">
        <v>446</v>
      </c>
      <c r="B6" s="55">
        <v>1</v>
      </c>
      <c r="C6" s="56">
        <v>59</v>
      </c>
      <c r="D6" s="56">
        <v>59</v>
      </c>
      <c r="E6" s="7">
        <f t="shared" si="1"/>
        <v>59</v>
      </c>
      <c r="F6" s="56">
        <v>57</v>
      </c>
      <c r="G6" s="56">
        <v>57</v>
      </c>
      <c r="H6" s="7">
        <f t="shared" si="2"/>
        <v>57</v>
      </c>
      <c r="I6" s="7">
        <f t="shared" si="3"/>
        <v>103.50877192982458</v>
      </c>
      <c r="J6" s="7">
        <f t="shared" si="4"/>
        <v>103.50877192982458</v>
      </c>
      <c r="K6" s="7">
        <f t="shared" si="5"/>
        <v>103.50877192982458</v>
      </c>
    </row>
    <row r="7" spans="1:11" x14ac:dyDescent="0.25">
      <c r="A7" s="54" t="s">
        <v>447</v>
      </c>
      <c r="B7" s="55">
        <v>1</v>
      </c>
      <c r="C7" s="56">
        <v>59</v>
      </c>
      <c r="D7" s="56">
        <v>59</v>
      </c>
      <c r="E7" s="7">
        <f t="shared" si="1"/>
        <v>59</v>
      </c>
      <c r="F7" s="56">
        <v>57</v>
      </c>
      <c r="G7" s="56">
        <v>57</v>
      </c>
      <c r="H7" s="7">
        <f t="shared" si="2"/>
        <v>57</v>
      </c>
      <c r="I7" s="7">
        <f t="shared" si="3"/>
        <v>103.50877192982458</v>
      </c>
      <c r="J7" s="7">
        <f t="shared" si="4"/>
        <v>103.50877192982458</v>
      </c>
      <c r="K7" s="7">
        <f t="shared" si="5"/>
        <v>103.50877192982458</v>
      </c>
    </row>
    <row r="8" spans="1:11" x14ac:dyDescent="0.25">
      <c r="A8" s="54" t="s">
        <v>448</v>
      </c>
      <c r="B8" s="55">
        <v>1</v>
      </c>
      <c r="C8" s="56">
        <v>59</v>
      </c>
      <c r="D8" s="56">
        <v>59</v>
      </c>
      <c r="E8" s="7">
        <f t="shared" si="1"/>
        <v>59</v>
      </c>
      <c r="F8" s="56">
        <v>57</v>
      </c>
      <c r="G8" s="56">
        <v>57</v>
      </c>
      <c r="H8" s="7">
        <f t="shared" si="2"/>
        <v>57</v>
      </c>
      <c r="I8" s="7">
        <f t="shared" si="3"/>
        <v>103.50877192982458</v>
      </c>
      <c r="J8" s="7">
        <f t="shared" si="4"/>
        <v>103.50877192982458</v>
      </c>
      <c r="K8" s="7">
        <f t="shared" si="5"/>
        <v>103.50877192982458</v>
      </c>
    </row>
    <row r="9" spans="1:11" x14ac:dyDescent="0.25">
      <c r="A9" s="54" t="s">
        <v>449</v>
      </c>
      <c r="B9" s="55">
        <v>1</v>
      </c>
      <c r="C9" s="56">
        <v>61.25</v>
      </c>
      <c r="D9" s="56">
        <v>61.25</v>
      </c>
      <c r="E9" s="7">
        <f t="shared" si="1"/>
        <v>61.25</v>
      </c>
      <c r="F9" s="56">
        <v>61.25</v>
      </c>
      <c r="G9" s="56">
        <v>61.25</v>
      </c>
      <c r="H9" s="7">
        <f t="shared" si="2"/>
        <v>61.25</v>
      </c>
      <c r="I9" s="7">
        <f t="shared" si="3"/>
        <v>100</v>
      </c>
      <c r="J9" s="7">
        <f t="shared" si="4"/>
        <v>100</v>
      </c>
      <c r="K9" s="7">
        <f t="shared" si="5"/>
        <v>100</v>
      </c>
    </row>
    <row r="10" spans="1:11" x14ac:dyDescent="0.25">
      <c r="A10" s="54" t="s">
        <v>450</v>
      </c>
      <c r="B10" s="55">
        <v>1</v>
      </c>
      <c r="C10" s="57"/>
      <c r="D10" s="57"/>
      <c r="E10" s="7"/>
      <c r="F10" s="57"/>
      <c r="G10" s="57"/>
      <c r="H10" s="7"/>
      <c r="I10" s="7"/>
      <c r="J10" s="7"/>
      <c r="K10" s="7"/>
    </row>
    <row r="11" spans="1:11" x14ac:dyDescent="0.25">
      <c r="A11" s="54" t="s">
        <v>451</v>
      </c>
      <c r="B11" s="55">
        <v>1</v>
      </c>
      <c r="C11" s="56">
        <v>80</v>
      </c>
      <c r="D11" s="56">
        <v>82.86</v>
      </c>
      <c r="E11" s="7">
        <f t="shared" si="1"/>
        <v>81.41744284856901</v>
      </c>
      <c r="F11" s="56">
        <v>80</v>
      </c>
      <c r="G11" s="56">
        <v>80</v>
      </c>
      <c r="H11" s="7">
        <f t="shared" si="2"/>
        <v>80</v>
      </c>
      <c r="I11" s="7">
        <f t="shared" si="3"/>
        <v>100</v>
      </c>
      <c r="J11" s="7">
        <f t="shared" si="4"/>
        <v>103.57499999999999</v>
      </c>
      <c r="K11" s="7">
        <f t="shared" si="5"/>
        <v>101.77180356071128</v>
      </c>
    </row>
    <row r="12" spans="1:11" x14ac:dyDescent="0.25">
      <c r="A12" s="54" t="s">
        <v>452</v>
      </c>
      <c r="B12" s="55">
        <v>1</v>
      </c>
      <c r="C12" s="56">
        <v>80</v>
      </c>
      <c r="D12" s="56">
        <v>82.86</v>
      </c>
      <c r="E12" s="7">
        <f t="shared" si="1"/>
        <v>81.41744284856901</v>
      </c>
      <c r="F12" s="56">
        <v>80</v>
      </c>
      <c r="G12" s="56">
        <v>80</v>
      </c>
      <c r="H12" s="7">
        <f t="shared" si="2"/>
        <v>80</v>
      </c>
      <c r="I12" s="7">
        <f t="shared" si="3"/>
        <v>100</v>
      </c>
      <c r="J12" s="7">
        <f t="shared" si="4"/>
        <v>103.57499999999999</v>
      </c>
      <c r="K12" s="7">
        <f t="shared" si="5"/>
        <v>101.77180356071128</v>
      </c>
    </row>
    <row r="13" spans="1:11" x14ac:dyDescent="0.25">
      <c r="A13" s="54" t="s">
        <v>453</v>
      </c>
      <c r="B13" s="55">
        <v>1</v>
      </c>
      <c r="C13" s="56">
        <v>80</v>
      </c>
      <c r="D13" s="56">
        <v>82.86</v>
      </c>
      <c r="E13" s="7">
        <f t="shared" si="1"/>
        <v>81.41744284856901</v>
      </c>
      <c r="F13" s="56">
        <v>80</v>
      </c>
      <c r="G13" s="56">
        <v>80</v>
      </c>
      <c r="H13" s="7">
        <f t="shared" si="2"/>
        <v>80</v>
      </c>
      <c r="I13" s="7">
        <f t="shared" si="3"/>
        <v>100</v>
      </c>
      <c r="J13" s="7">
        <f t="shared" si="4"/>
        <v>103.57499999999999</v>
      </c>
      <c r="K13" s="7">
        <f t="shared" si="5"/>
        <v>101.77180356071128</v>
      </c>
    </row>
    <row r="14" spans="1:11" x14ac:dyDescent="0.25">
      <c r="A14" s="54" t="s">
        <v>454</v>
      </c>
      <c r="B14" s="55">
        <v>1</v>
      </c>
      <c r="C14" s="57"/>
      <c r="D14" s="57"/>
      <c r="E14" s="7"/>
      <c r="F14" s="57"/>
      <c r="G14" s="57"/>
      <c r="H14" s="7"/>
      <c r="I14" s="7"/>
      <c r="J14" s="7"/>
      <c r="K14" s="7"/>
    </row>
    <row r="15" spans="1:11" x14ac:dyDescent="0.25">
      <c r="A15" s="54" t="s">
        <v>455</v>
      </c>
      <c r="B15" s="55">
        <v>1</v>
      </c>
      <c r="C15" s="56">
        <v>71.430000000000007</v>
      </c>
      <c r="D15" s="56">
        <v>71.430000000000007</v>
      </c>
      <c r="E15" s="7">
        <f t="shared" si="1"/>
        <v>71.430000000000007</v>
      </c>
      <c r="F15" s="56">
        <v>74.290000000000006</v>
      </c>
      <c r="G15" s="56">
        <v>74.290000000000006</v>
      </c>
      <c r="H15" s="7">
        <f t="shared" si="2"/>
        <v>74.290000000000006</v>
      </c>
      <c r="I15" s="7">
        <f t="shared" si="3"/>
        <v>96.150222102571007</v>
      </c>
      <c r="J15" s="7">
        <f t="shared" si="4"/>
        <v>96.150222102571007</v>
      </c>
      <c r="K15" s="7">
        <f t="shared" si="5"/>
        <v>96.150222102571007</v>
      </c>
    </row>
    <row r="16" spans="1:11" x14ac:dyDescent="0.25">
      <c r="A16" s="54" t="s">
        <v>456</v>
      </c>
      <c r="B16" s="55">
        <v>1</v>
      </c>
      <c r="C16" s="56">
        <v>80</v>
      </c>
      <c r="D16" s="56">
        <v>82.86</v>
      </c>
      <c r="E16" s="7">
        <f t="shared" si="1"/>
        <v>81.41744284856901</v>
      </c>
      <c r="F16" s="56">
        <v>80</v>
      </c>
      <c r="G16" s="56">
        <v>80</v>
      </c>
      <c r="H16" s="7">
        <f t="shared" si="2"/>
        <v>80</v>
      </c>
      <c r="I16" s="7">
        <f t="shared" si="3"/>
        <v>100</v>
      </c>
      <c r="J16" s="7">
        <f t="shared" si="4"/>
        <v>103.57499999999999</v>
      </c>
      <c r="K16" s="7">
        <f t="shared" si="5"/>
        <v>101.77180356071128</v>
      </c>
    </row>
    <row r="17" spans="1:11" x14ac:dyDescent="0.25">
      <c r="A17" s="54" t="s">
        <v>171</v>
      </c>
      <c r="B17" s="55">
        <v>1</v>
      </c>
      <c r="C17" s="56">
        <v>80</v>
      </c>
      <c r="D17" s="56">
        <v>82.86</v>
      </c>
      <c r="E17" s="7">
        <f t="shared" si="1"/>
        <v>81.41744284856901</v>
      </c>
      <c r="F17" s="56">
        <v>80</v>
      </c>
      <c r="G17" s="56">
        <v>80</v>
      </c>
      <c r="H17" s="7">
        <f t="shared" si="2"/>
        <v>80</v>
      </c>
      <c r="I17" s="7">
        <f t="shared" si="3"/>
        <v>100</v>
      </c>
      <c r="J17" s="7">
        <f t="shared" si="4"/>
        <v>103.57499999999999</v>
      </c>
      <c r="K17" s="7">
        <f t="shared" si="5"/>
        <v>101.77180356071128</v>
      </c>
    </row>
    <row r="18" spans="1:11" x14ac:dyDescent="0.25">
      <c r="A18" s="51" t="s">
        <v>15</v>
      </c>
      <c r="B18" s="52"/>
      <c r="C18" s="53"/>
      <c r="D18" s="53"/>
      <c r="E18" s="53"/>
      <c r="F18" s="53"/>
      <c r="G18" s="53"/>
      <c r="H18" s="53"/>
      <c r="I18" s="53"/>
      <c r="J18" s="53"/>
      <c r="K18" s="53"/>
    </row>
    <row r="19" spans="1:11" hidden="1" x14ac:dyDescent="0.25">
      <c r="A19" s="54" t="s">
        <v>444</v>
      </c>
      <c r="B19" s="55">
        <v>2</v>
      </c>
      <c r="C19" s="57"/>
      <c r="D19" s="57"/>
      <c r="E19" s="57"/>
      <c r="F19" s="57"/>
      <c r="G19" s="57"/>
      <c r="H19" s="57"/>
      <c r="I19" s="56"/>
      <c r="J19" s="56"/>
      <c r="K19" s="56"/>
    </row>
    <row r="20" spans="1:11" hidden="1" x14ac:dyDescent="0.25">
      <c r="A20" s="54" t="s">
        <v>445</v>
      </c>
      <c r="B20" s="55">
        <v>2</v>
      </c>
      <c r="C20" s="57"/>
      <c r="D20" s="57"/>
      <c r="E20" s="57"/>
      <c r="F20" s="57"/>
      <c r="G20" s="57"/>
      <c r="H20" s="57"/>
      <c r="I20" s="56"/>
      <c r="J20" s="56"/>
      <c r="K20" s="56"/>
    </row>
    <row r="21" spans="1:11" hidden="1" x14ac:dyDescent="0.25">
      <c r="A21" s="54" t="s">
        <v>446</v>
      </c>
      <c r="B21" s="55">
        <v>2</v>
      </c>
      <c r="C21" s="57"/>
      <c r="D21" s="57"/>
      <c r="E21" s="57"/>
      <c r="F21" s="57"/>
      <c r="G21" s="57"/>
      <c r="H21" s="57"/>
      <c r="I21" s="56"/>
      <c r="J21" s="56"/>
      <c r="K21" s="56"/>
    </row>
    <row r="22" spans="1:11" hidden="1" x14ac:dyDescent="0.25">
      <c r="A22" s="54" t="s">
        <v>447</v>
      </c>
      <c r="B22" s="55">
        <v>2</v>
      </c>
      <c r="C22" s="57"/>
      <c r="D22" s="57"/>
      <c r="E22" s="57"/>
      <c r="F22" s="57"/>
      <c r="G22" s="57"/>
      <c r="H22" s="57"/>
      <c r="I22" s="56"/>
      <c r="J22" s="56"/>
      <c r="K22" s="56"/>
    </row>
    <row r="23" spans="1:11" hidden="1" x14ac:dyDescent="0.25">
      <c r="A23" s="54" t="s">
        <v>448</v>
      </c>
      <c r="B23" s="55">
        <v>2</v>
      </c>
      <c r="C23" s="57"/>
      <c r="D23" s="57"/>
      <c r="E23" s="57"/>
      <c r="F23" s="57"/>
      <c r="G23" s="57"/>
      <c r="H23" s="57"/>
      <c r="I23" s="56"/>
      <c r="J23" s="56"/>
      <c r="K23" s="56"/>
    </row>
    <row r="24" spans="1:11" hidden="1" x14ac:dyDescent="0.25">
      <c r="A24" s="54" t="s">
        <v>449</v>
      </c>
      <c r="B24" s="55">
        <v>2</v>
      </c>
      <c r="C24" s="57"/>
      <c r="D24" s="57"/>
      <c r="E24" s="57"/>
      <c r="F24" s="57"/>
      <c r="G24" s="57"/>
      <c r="H24" s="57"/>
      <c r="I24" s="56"/>
      <c r="J24" s="56"/>
      <c r="K24" s="56"/>
    </row>
    <row r="25" spans="1:11" hidden="1" x14ac:dyDescent="0.25">
      <c r="A25" s="54" t="s">
        <v>450</v>
      </c>
      <c r="B25" s="55">
        <v>2</v>
      </c>
      <c r="C25" s="57"/>
      <c r="D25" s="57"/>
      <c r="E25" s="57"/>
      <c r="F25" s="57"/>
      <c r="G25" s="57"/>
      <c r="H25" s="57"/>
      <c r="I25" s="56"/>
      <c r="J25" s="56"/>
      <c r="K25" s="56"/>
    </row>
    <row r="26" spans="1:11" hidden="1" x14ac:dyDescent="0.25">
      <c r="A26" s="54" t="s">
        <v>451</v>
      </c>
      <c r="B26" s="55">
        <v>2</v>
      </c>
      <c r="C26" s="57"/>
      <c r="D26" s="57"/>
      <c r="E26" s="57"/>
      <c r="F26" s="57"/>
      <c r="G26" s="57"/>
      <c r="H26" s="57"/>
      <c r="I26" s="56"/>
      <c r="J26" s="56"/>
      <c r="K26" s="56"/>
    </row>
    <row r="27" spans="1:11" hidden="1" x14ac:dyDescent="0.25">
      <c r="A27" s="54" t="s">
        <v>452</v>
      </c>
      <c r="B27" s="55">
        <v>2</v>
      </c>
      <c r="C27" s="57"/>
      <c r="D27" s="57"/>
      <c r="E27" s="57"/>
      <c r="F27" s="57"/>
      <c r="G27" s="57"/>
      <c r="H27" s="57"/>
      <c r="I27" s="56"/>
      <c r="J27" s="56"/>
      <c r="K27" s="56"/>
    </row>
    <row r="28" spans="1:11" hidden="1" x14ac:dyDescent="0.25">
      <c r="A28" s="54" t="s">
        <v>453</v>
      </c>
      <c r="B28" s="55">
        <v>2</v>
      </c>
      <c r="C28" s="57"/>
      <c r="D28" s="57"/>
      <c r="E28" s="57"/>
      <c r="F28" s="57"/>
      <c r="G28" s="57"/>
      <c r="H28" s="57"/>
      <c r="I28" s="56"/>
      <c r="J28" s="56"/>
      <c r="K28" s="56"/>
    </row>
    <row r="29" spans="1:11" hidden="1" x14ac:dyDescent="0.25">
      <c r="A29" s="54" t="s">
        <v>454</v>
      </c>
      <c r="B29" s="55">
        <v>2</v>
      </c>
      <c r="C29" s="57"/>
      <c r="D29" s="57"/>
      <c r="E29" s="57"/>
      <c r="F29" s="57"/>
      <c r="G29" s="57"/>
      <c r="H29" s="57"/>
      <c r="I29" s="56"/>
      <c r="J29" s="56"/>
      <c r="K29" s="56"/>
    </row>
    <row r="30" spans="1:11" hidden="1" x14ac:dyDescent="0.25">
      <c r="A30" s="54" t="s">
        <v>455</v>
      </c>
      <c r="B30" s="55">
        <v>2</v>
      </c>
      <c r="C30" s="57"/>
      <c r="D30" s="57"/>
      <c r="E30" s="57"/>
      <c r="F30" s="57"/>
      <c r="G30" s="57"/>
      <c r="H30" s="57"/>
      <c r="I30" s="56"/>
      <c r="J30" s="56"/>
      <c r="K30" s="56"/>
    </row>
    <row r="31" spans="1:11" hidden="1" x14ac:dyDescent="0.25">
      <c r="A31" s="54" t="s">
        <v>456</v>
      </c>
      <c r="B31" s="55">
        <v>2</v>
      </c>
      <c r="C31" s="57"/>
      <c r="D31" s="57"/>
      <c r="E31" s="57"/>
      <c r="F31" s="57"/>
      <c r="G31" s="57"/>
      <c r="H31" s="57"/>
      <c r="I31" s="56"/>
      <c r="J31" s="56"/>
      <c r="K31" s="56"/>
    </row>
    <row r="32" spans="1:11" hidden="1" x14ac:dyDescent="0.25">
      <c r="A32" s="54" t="s">
        <v>171</v>
      </c>
      <c r="B32" s="55">
        <v>2</v>
      </c>
      <c r="C32" s="57"/>
      <c r="D32" s="57"/>
      <c r="E32" s="57"/>
      <c r="F32" s="57"/>
      <c r="G32" s="57"/>
      <c r="H32" s="57"/>
      <c r="I32" s="56"/>
      <c r="J32" s="56"/>
      <c r="K32" s="56"/>
    </row>
    <row r="34" spans="1:11" x14ac:dyDescent="0.25">
      <c r="A34" s="43" t="s">
        <v>143</v>
      </c>
      <c r="C34" s="24">
        <f>SUM(C4:C17)/12</f>
        <v>72.473333333333343</v>
      </c>
      <c r="D34" s="24">
        <f t="shared" ref="D34:H34" si="6">SUM(D4:D17)/12</f>
        <v>73.90333333333335</v>
      </c>
      <c r="E34" s="24">
        <f t="shared" si="6"/>
        <v>73.182054757617834</v>
      </c>
      <c r="F34" s="24">
        <f t="shared" si="6"/>
        <v>72.092499999999987</v>
      </c>
      <c r="G34" s="24">
        <f t="shared" si="6"/>
        <v>72.092499999999987</v>
      </c>
      <c r="H34" s="24">
        <f t="shared" si="6"/>
        <v>72.092499999999987</v>
      </c>
      <c r="I34" s="94">
        <f t="shared" ref="I34" si="7">C34/F34*100</f>
        <v>100.528256522292</v>
      </c>
      <c r="J34" s="94">
        <f t="shared" ref="J34" si="8">D34/G34*100</f>
        <v>102.51181930621544</v>
      </c>
      <c r="K34" s="94">
        <f t="shared" ref="K34" si="9">E34/H34*100</f>
        <v>101.51132885892132</v>
      </c>
    </row>
  </sheetData>
  <mergeCells count="5">
    <mergeCell ref="C1:E1"/>
    <mergeCell ref="F1:H1"/>
    <mergeCell ref="I1:K1"/>
    <mergeCell ref="A1:A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6"/>
  <sheetViews>
    <sheetView workbookViewId="0">
      <selection activeCell="P25" sqref="P25"/>
    </sheetView>
  </sheetViews>
  <sheetFormatPr defaultRowHeight="15" x14ac:dyDescent="0.25"/>
  <cols>
    <col min="1" max="1" width="2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1" t="s">
        <v>4</v>
      </c>
      <c r="D2" s="1" t="s">
        <v>5</v>
      </c>
      <c r="E2" s="1" t="s">
        <v>6</v>
      </c>
      <c r="F2" s="1" t="s">
        <v>4</v>
      </c>
      <c r="G2" s="1" t="s">
        <v>5</v>
      </c>
      <c r="H2" s="1" t="s">
        <v>6</v>
      </c>
      <c r="I2" s="1" t="s">
        <v>4</v>
      </c>
      <c r="J2" s="1" t="s">
        <v>5</v>
      </c>
      <c r="K2" s="1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16</v>
      </c>
      <c r="B4" s="6">
        <v>1</v>
      </c>
      <c r="C4" s="7">
        <v>80</v>
      </c>
      <c r="D4" s="7">
        <v>85</v>
      </c>
      <c r="E4" s="7">
        <f>GEOMEAN(C4:D4)</f>
        <v>82.462112512353215</v>
      </c>
      <c r="F4" s="7">
        <v>80</v>
      </c>
      <c r="G4" s="7">
        <v>85</v>
      </c>
      <c r="H4" s="7">
        <f>GEOMEAN(F4:G4)</f>
        <v>82.462112512353215</v>
      </c>
      <c r="I4" s="7">
        <f>C4/F4*100</f>
        <v>100</v>
      </c>
      <c r="J4" s="7">
        <f t="shared" ref="J4:K4" si="0">D4/G4*100</f>
        <v>100</v>
      </c>
      <c r="K4" s="7">
        <f t="shared" si="0"/>
        <v>100</v>
      </c>
    </row>
    <row r="5" spans="1:11" x14ac:dyDescent="0.25">
      <c r="A5" s="5" t="s">
        <v>17</v>
      </c>
      <c r="B5" s="6">
        <v>1</v>
      </c>
      <c r="C5" s="7">
        <v>72</v>
      </c>
      <c r="D5" s="7">
        <v>72</v>
      </c>
      <c r="E5" s="7">
        <f t="shared" ref="E5:E38" si="1">GEOMEAN(C5:D5)</f>
        <v>72</v>
      </c>
      <c r="F5" s="7">
        <v>72</v>
      </c>
      <c r="G5" s="7">
        <v>72</v>
      </c>
      <c r="H5" s="7">
        <f t="shared" ref="H5:H38" si="2">GEOMEAN(F5:G5)</f>
        <v>72</v>
      </c>
      <c r="I5" s="7">
        <f t="shared" ref="I5:I38" si="3">C5/F5*100</f>
        <v>100</v>
      </c>
      <c r="J5" s="7">
        <f t="shared" ref="J5:J38" si="4">D5/G5*100</f>
        <v>100</v>
      </c>
      <c r="K5" s="7">
        <f t="shared" ref="K5:K38" si="5">E5/H5*100</f>
        <v>100</v>
      </c>
    </row>
    <row r="6" spans="1:11" x14ac:dyDescent="0.25">
      <c r="A6" s="5" t="s">
        <v>18</v>
      </c>
      <c r="B6" s="6">
        <v>1</v>
      </c>
      <c r="C6" s="7"/>
      <c r="D6" s="7"/>
      <c r="E6" s="7"/>
      <c r="F6" s="7"/>
      <c r="G6" s="7"/>
      <c r="H6" s="7"/>
      <c r="I6" s="7">
        <v>0</v>
      </c>
      <c r="J6" s="7">
        <v>0</v>
      </c>
      <c r="K6" s="7">
        <v>0</v>
      </c>
    </row>
    <row r="7" spans="1:11" x14ac:dyDescent="0.25">
      <c r="A7" s="5" t="s">
        <v>19</v>
      </c>
      <c r="B7" s="6">
        <v>1</v>
      </c>
      <c r="C7" s="7">
        <v>58</v>
      </c>
      <c r="D7" s="7">
        <v>62</v>
      </c>
      <c r="E7" s="7">
        <f t="shared" si="1"/>
        <v>59.966657402259806</v>
      </c>
      <c r="F7" s="7">
        <v>58</v>
      </c>
      <c r="G7" s="7">
        <v>62</v>
      </c>
      <c r="H7" s="7">
        <f t="shared" si="2"/>
        <v>59.966657402259806</v>
      </c>
      <c r="I7" s="7">
        <f t="shared" si="3"/>
        <v>100</v>
      </c>
      <c r="J7" s="7">
        <f t="shared" si="4"/>
        <v>100</v>
      </c>
      <c r="K7" s="7">
        <f t="shared" si="5"/>
        <v>100</v>
      </c>
    </row>
    <row r="8" spans="1:11" x14ac:dyDescent="0.25">
      <c r="A8" s="5" t="s">
        <v>20</v>
      </c>
      <c r="B8" s="6">
        <v>1</v>
      </c>
      <c r="C8" s="7"/>
      <c r="D8" s="7"/>
      <c r="E8" s="7"/>
      <c r="F8" s="7"/>
      <c r="G8" s="7"/>
      <c r="H8" s="7"/>
      <c r="I8" s="7">
        <v>0</v>
      </c>
      <c r="J8" s="7">
        <v>0</v>
      </c>
      <c r="K8" s="7">
        <v>0</v>
      </c>
    </row>
    <row r="9" spans="1:11" x14ac:dyDescent="0.25">
      <c r="A9" s="5" t="s">
        <v>21</v>
      </c>
      <c r="B9" s="6">
        <v>1</v>
      </c>
      <c r="C9" s="7">
        <v>64</v>
      </c>
      <c r="D9" s="7">
        <v>64</v>
      </c>
      <c r="E9" s="7">
        <f t="shared" si="1"/>
        <v>64</v>
      </c>
      <c r="F9" s="7">
        <v>64</v>
      </c>
      <c r="G9" s="7">
        <v>64</v>
      </c>
      <c r="H9" s="7">
        <f t="shared" si="2"/>
        <v>64</v>
      </c>
      <c r="I9" s="7">
        <f t="shared" si="3"/>
        <v>100</v>
      </c>
      <c r="J9" s="7">
        <f t="shared" si="4"/>
        <v>100</v>
      </c>
      <c r="K9" s="7">
        <f t="shared" si="5"/>
        <v>100</v>
      </c>
    </row>
    <row r="10" spans="1:11" x14ac:dyDescent="0.25">
      <c r="A10" s="5" t="s">
        <v>22</v>
      </c>
      <c r="B10" s="6">
        <v>1</v>
      </c>
      <c r="C10" s="7"/>
      <c r="D10" s="7"/>
      <c r="E10" s="7"/>
      <c r="F10" s="7"/>
      <c r="G10" s="7"/>
      <c r="H10" s="7"/>
      <c r="I10" s="7">
        <v>0</v>
      </c>
      <c r="J10" s="7">
        <v>0</v>
      </c>
      <c r="K10" s="7">
        <v>0</v>
      </c>
    </row>
    <row r="11" spans="1:11" x14ac:dyDescent="0.25">
      <c r="A11" s="5" t="s">
        <v>23</v>
      </c>
      <c r="B11" s="6">
        <v>1</v>
      </c>
      <c r="C11" s="7">
        <v>58</v>
      </c>
      <c r="D11" s="7">
        <v>60</v>
      </c>
      <c r="E11" s="7">
        <f t="shared" si="1"/>
        <v>58.9915248150105</v>
      </c>
      <c r="F11" s="7">
        <v>58</v>
      </c>
      <c r="G11" s="7">
        <v>60</v>
      </c>
      <c r="H11" s="7">
        <f t="shared" si="2"/>
        <v>58.9915248150105</v>
      </c>
      <c r="I11" s="7">
        <f t="shared" si="3"/>
        <v>100</v>
      </c>
      <c r="J11" s="7">
        <f t="shared" si="4"/>
        <v>100</v>
      </c>
      <c r="K11" s="7">
        <f t="shared" si="5"/>
        <v>100</v>
      </c>
    </row>
    <row r="12" spans="1:11" x14ac:dyDescent="0.25">
      <c r="A12" s="5" t="s">
        <v>24</v>
      </c>
      <c r="B12" s="6">
        <v>1</v>
      </c>
      <c r="C12" s="7">
        <v>60</v>
      </c>
      <c r="D12" s="7">
        <v>66</v>
      </c>
      <c r="E12" s="7">
        <f t="shared" si="1"/>
        <v>62.928530890209096</v>
      </c>
      <c r="F12" s="7">
        <v>60</v>
      </c>
      <c r="G12" s="7">
        <v>66</v>
      </c>
      <c r="H12" s="7">
        <f t="shared" si="2"/>
        <v>62.928530890209096</v>
      </c>
      <c r="I12" s="7">
        <f t="shared" si="3"/>
        <v>100</v>
      </c>
      <c r="J12" s="7">
        <f t="shared" si="4"/>
        <v>100</v>
      </c>
      <c r="K12" s="7">
        <f t="shared" si="5"/>
        <v>100</v>
      </c>
    </row>
    <row r="13" spans="1:11" x14ac:dyDescent="0.25">
      <c r="A13" s="5" t="s">
        <v>25</v>
      </c>
      <c r="B13" s="6">
        <v>1</v>
      </c>
      <c r="C13" s="7">
        <v>62</v>
      </c>
      <c r="D13" s="7">
        <v>66</v>
      </c>
      <c r="E13" s="7">
        <f t="shared" si="1"/>
        <v>63.968742366877905</v>
      </c>
      <c r="F13" s="7">
        <v>62</v>
      </c>
      <c r="G13" s="7">
        <v>66</v>
      </c>
      <c r="H13" s="7">
        <f t="shared" si="2"/>
        <v>63.968742366877905</v>
      </c>
      <c r="I13" s="7">
        <f t="shared" si="3"/>
        <v>100</v>
      </c>
      <c r="J13" s="7">
        <f t="shared" si="4"/>
        <v>100</v>
      </c>
      <c r="K13" s="7">
        <f t="shared" si="5"/>
        <v>100</v>
      </c>
    </row>
    <row r="14" spans="1:11" x14ac:dyDescent="0.25">
      <c r="A14" s="5" t="s">
        <v>26</v>
      </c>
      <c r="B14" s="6">
        <v>1</v>
      </c>
      <c r="C14" s="7"/>
      <c r="D14" s="7"/>
      <c r="E14" s="7"/>
      <c r="F14" s="7"/>
      <c r="G14" s="7"/>
      <c r="H14" s="7"/>
      <c r="I14" s="7">
        <v>0</v>
      </c>
      <c r="J14" s="7">
        <v>0</v>
      </c>
      <c r="K14" s="7">
        <v>0</v>
      </c>
    </row>
    <row r="15" spans="1:11" x14ac:dyDescent="0.25">
      <c r="A15" s="5" t="s">
        <v>27</v>
      </c>
      <c r="B15" s="6">
        <v>1</v>
      </c>
      <c r="C15" s="7"/>
      <c r="D15" s="7"/>
      <c r="E15" s="7"/>
      <c r="F15" s="7"/>
      <c r="G15" s="7"/>
      <c r="H15" s="7"/>
      <c r="I15" s="7">
        <v>0</v>
      </c>
      <c r="J15" s="7">
        <v>0</v>
      </c>
      <c r="K15" s="7">
        <v>0</v>
      </c>
    </row>
    <row r="16" spans="1:11" x14ac:dyDescent="0.25">
      <c r="A16" s="5" t="s">
        <v>28</v>
      </c>
      <c r="B16" s="6">
        <v>1</v>
      </c>
      <c r="C16" s="7">
        <v>56</v>
      </c>
      <c r="D16" s="7">
        <v>64</v>
      </c>
      <c r="E16" s="7">
        <f t="shared" si="1"/>
        <v>59.866518188383061</v>
      </c>
      <c r="F16" s="7">
        <v>56</v>
      </c>
      <c r="G16" s="7">
        <v>64</v>
      </c>
      <c r="H16" s="7">
        <f t="shared" si="2"/>
        <v>59.866518188383061</v>
      </c>
      <c r="I16" s="7">
        <f t="shared" si="3"/>
        <v>100</v>
      </c>
      <c r="J16" s="7">
        <f t="shared" si="4"/>
        <v>100</v>
      </c>
      <c r="K16" s="7">
        <f t="shared" si="5"/>
        <v>100</v>
      </c>
    </row>
    <row r="17" spans="1:11" x14ac:dyDescent="0.25">
      <c r="A17" s="5" t="s">
        <v>29</v>
      </c>
      <c r="B17" s="6">
        <v>1</v>
      </c>
      <c r="C17" s="7">
        <v>56</v>
      </c>
      <c r="D17" s="7">
        <v>64</v>
      </c>
      <c r="E17" s="7">
        <f t="shared" si="1"/>
        <v>59.866518188383061</v>
      </c>
      <c r="F17" s="7">
        <v>56</v>
      </c>
      <c r="G17" s="7">
        <v>64</v>
      </c>
      <c r="H17" s="7">
        <f t="shared" si="2"/>
        <v>59.866518188383061</v>
      </c>
      <c r="I17" s="7">
        <f t="shared" si="3"/>
        <v>100</v>
      </c>
      <c r="J17" s="7">
        <f t="shared" si="4"/>
        <v>100</v>
      </c>
      <c r="K17" s="7">
        <f t="shared" si="5"/>
        <v>100</v>
      </c>
    </row>
    <row r="18" spans="1:11" x14ac:dyDescent="0.25">
      <c r="A18" s="5" t="s">
        <v>30</v>
      </c>
      <c r="B18" s="6">
        <v>1</v>
      </c>
      <c r="C18" s="7">
        <v>56</v>
      </c>
      <c r="D18" s="7">
        <v>64</v>
      </c>
      <c r="E18" s="7">
        <f t="shared" si="1"/>
        <v>59.866518188383061</v>
      </c>
      <c r="F18" s="7">
        <v>56</v>
      </c>
      <c r="G18" s="7">
        <v>64</v>
      </c>
      <c r="H18" s="7">
        <f t="shared" si="2"/>
        <v>59.866518188383061</v>
      </c>
      <c r="I18" s="7">
        <f t="shared" si="3"/>
        <v>100</v>
      </c>
      <c r="J18" s="7">
        <f t="shared" si="4"/>
        <v>100</v>
      </c>
      <c r="K18" s="7">
        <f t="shared" si="5"/>
        <v>100</v>
      </c>
    </row>
    <row r="19" spans="1:11" x14ac:dyDescent="0.25">
      <c r="A19" s="5" t="s">
        <v>31</v>
      </c>
      <c r="B19" s="6">
        <v>1</v>
      </c>
      <c r="C19" s="7">
        <v>63</v>
      </c>
      <c r="D19" s="7">
        <v>65</v>
      </c>
      <c r="E19" s="7">
        <f t="shared" si="1"/>
        <v>63.992187023104627</v>
      </c>
      <c r="F19" s="7">
        <v>63</v>
      </c>
      <c r="G19" s="7">
        <v>65</v>
      </c>
      <c r="H19" s="7">
        <f t="shared" si="2"/>
        <v>63.992187023104627</v>
      </c>
      <c r="I19" s="7">
        <f t="shared" si="3"/>
        <v>100</v>
      </c>
      <c r="J19" s="7">
        <f t="shared" si="4"/>
        <v>100</v>
      </c>
      <c r="K19" s="7">
        <f t="shared" si="5"/>
        <v>100</v>
      </c>
    </row>
    <row r="20" spans="1:11" x14ac:dyDescent="0.25">
      <c r="A20" s="5" t="s">
        <v>32</v>
      </c>
      <c r="B20" s="6">
        <v>1</v>
      </c>
      <c r="C20" s="7">
        <v>58</v>
      </c>
      <c r="D20" s="7">
        <v>64</v>
      </c>
      <c r="E20" s="7">
        <f t="shared" si="1"/>
        <v>60.926184846911269</v>
      </c>
      <c r="F20" s="7">
        <v>58</v>
      </c>
      <c r="G20" s="7">
        <v>64</v>
      </c>
      <c r="H20" s="7">
        <f t="shared" si="2"/>
        <v>60.926184846911269</v>
      </c>
      <c r="I20" s="7">
        <f t="shared" si="3"/>
        <v>100</v>
      </c>
      <c r="J20" s="7">
        <f t="shared" si="4"/>
        <v>100</v>
      </c>
      <c r="K20" s="7">
        <f t="shared" si="5"/>
        <v>100</v>
      </c>
    </row>
    <row r="21" spans="1:11" x14ac:dyDescent="0.25">
      <c r="A21" s="5" t="s">
        <v>33</v>
      </c>
      <c r="B21" s="6">
        <v>1</v>
      </c>
      <c r="C21" s="7">
        <v>58</v>
      </c>
      <c r="D21" s="7">
        <v>64</v>
      </c>
      <c r="E21" s="7">
        <f t="shared" si="1"/>
        <v>60.926184846911269</v>
      </c>
      <c r="F21" s="7">
        <v>58</v>
      </c>
      <c r="G21" s="7">
        <v>64</v>
      </c>
      <c r="H21" s="7">
        <f t="shared" si="2"/>
        <v>60.926184846911269</v>
      </c>
      <c r="I21" s="7">
        <f t="shared" si="3"/>
        <v>100</v>
      </c>
      <c r="J21" s="7">
        <f t="shared" si="4"/>
        <v>100</v>
      </c>
      <c r="K21" s="7">
        <f t="shared" si="5"/>
        <v>100</v>
      </c>
    </row>
    <row r="22" spans="1:11" x14ac:dyDescent="0.25">
      <c r="A22" s="5" t="s">
        <v>34</v>
      </c>
      <c r="B22" s="6">
        <v>1</v>
      </c>
      <c r="C22" s="7"/>
      <c r="D22" s="7"/>
      <c r="E22" s="7"/>
      <c r="F22" s="7"/>
      <c r="G22" s="7"/>
      <c r="H22" s="7"/>
      <c r="I22" s="7">
        <v>0</v>
      </c>
      <c r="J22" s="7">
        <v>0</v>
      </c>
      <c r="K22" s="7">
        <v>0</v>
      </c>
    </row>
    <row r="23" spans="1:11" x14ac:dyDescent="0.25">
      <c r="A23" s="19" t="s">
        <v>15</v>
      </c>
      <c r="B23" s="3"/>
      <c r="C23" s="4"/>
      <c r="D23" s="4"/>
      <c r="E23" s="94"/>
      <c r="F23" s="98"/>
      <c r="G23" s="98"/>
      <c r="H23" s="94"/>
      <c r="I23" s="94"/>
      <c r="J23" s="94"/>
      <c r="K23" s="94"/>
    </row>
    <row r="24" spans="1:11" x14ac:dyDescent="0.25">
      <c r="A24" s="5" t="s">
        <v>16</v>
      </c>
      <c r="B24" s="6">
        <v>2</v>
      </c>
      <c r="C24" s="7">
        <v>57</v>
      </c>
      <c r="D24" s="7">
        <v>80</v>
      </c>
      <c r="E24" s="7">
        <f t="shared" si="1"/>
        <v>67.527772064536535</v>
      </c>
      <c r="F24" s="7">
        <v>57</v>
      </c>
      <c r="G24" s="7">
        <v>80</v>
      </c>
      <c r="H24" s="7">
        <f t="shared" si="2"/>
        <v>67.527772064536535</v>
      </c>
      <c r="I24" s="7">
        <f t="shared" si="3"/>
        <v>100</v>
      </c>
      <c r="J24" s="7">
        <f t="shared" si="4"/>
        <v>100</v>
      </c>
      <c r="K24" s="7">
        <f t="shared" si="5"/>
        <v>100</v>
      </c>
    </row>
    <row r="25" spans="1:11" x14ac:dyDescent="0.25">
      <c r="A25" s="5" t="s">
        <v>17</v>
      </c>
      <c r="B25" s="6">
        <v>2</v>
      </c>
      <c r="C25" s="7">
        <v>72</v>
      </c>
      <c r="D25" s="7">
        <v>72</v>
      </c>
      <c r="E25" s="7">
        <f t="shared" si="1"/>
        <v>72</v>
      </c>
      <c r="F25" s="7">
        <v>72</v>
      </c>
      <c r="G25" s="7">
        <v>72</v>
      </c>
      <c r="H25" s="7">
        <f t="shared" si="2"/>
        <v>72</v>
      </c>
      <c r="I25" s="7">
        <f t="shared" si="3"/>
        <v>100</v>
      </c>
      <c r="J25" s="7">
        <f t="shared" si="4"/>
        <v>100</v>
      </c>
      <c r="K25" s="7">
        <f t="shared" si="5"/>
        <v>100</v>
      </c>
    </row>
    <row r="26" spans="1:11" x14ac:dyDescent="0.25">
      <c r="A26" s="5" t="s">
        <v>18</v>
      </c>
      <c r="B26" s="6">
        <v>2</v>
      </c>
      <c r="C26" s="7"/>
      <c r="D26" s="7"/>
      <c r="E26" s="7"/>
      <c r="F26" s="7"/>
      <c r="G26" s="7"/>
      <c r="H26" s="7"/>
      <c r="I26" s="7">
        <v>0</v>
      </c>
      <c r="J26" s="7">
        <v>0</v>
      </c>
      <c r="K26" s="7">
        <v>0</v>
      </c>
    </row>
    <row r="27" spans="1:11" x14ac:dyDescent="0.25">
      <c r="A27" s="5" t="s">
        <v>19</v>
      </c>
      <c r="B27" s="6">
        <v>2</v>
      </c>
      <c r="C27" s="7">
        <v>54</v>
      </c>
      <c r="D27" s="7">
        <v>60</v>
      </c>
      <c r="E27" s="7">
        <f t="shared" si="1"/>
        <v>56.920997883030829</v>
      </c>
      <c r="F27" s="7">
        <v>54</v>
      </c>
      <c r="G27" s="7">
        <v>60</v>
      </c>
      <c r="H27" s="7">
        <f t="shared" si="2"/>
        <v>56.920997883030829</v>
      </c>
      <c r="I27" s="7">
        <f t="shared" si="3"/>
        <v>100</v>
      </c>
      <c r="J27" s="7">
        <f t="shared" si="4"/>
        <v>100</v>
      </c>
      <c r="K27" s="7">
        <f t="shared" si="5"/>
        <v>100</v>
      </c>
    </row>
    <row r="28" spans="1:11" x14ac:dyDescent="0.25">
      <c r="A28" s="5" t="s">
        <v>20</v>
      </c>
      <c r="B28" s="6">
        <v>2</v>
      </c>
      <c r="C28" s="7"/>
      <c r="D28" s="7"/>
      <c r="E28" s="7"/>
      <c r="F28" s="7"/>
      <c r="G28" s="7"/>
      <c r="H28" s="7"/>
      <c r="I28" s="7">
        <v>0</v>
      </c>
      <c r="J28" s="7">
        <v>0</v>
      </c>
      <c r="K28" s="7">
        <v>0</v>
      </c>
    </row>
    <row r="29" spans="1:11" x14ac:dyDescent="0.25">
      <c r="A29" s="5" t="s">
        <v>21</v>
      </c>
      <c r="B29" s="6">
        <v>2</v>
      </c>
      <c r="C29" s="7"/>
      <c r="D29" s="7"/>
      <c r="E29" s="7"/>
      <c r="F29" s="7"/>
      <c r="G29" s="7"/>
      <c r="H29" s="7"/>
      <c r="I29" s="7">
        <v>0</v>
      </c>
      <c r="J29" s="7">
        <v>0</v>
      </c>
      <c r="K29" s="7">
        <v>0</v>
      </c>
    </row>
    <row r="30" spans="1:11" x14ac:dyDescent="0.25">
      <c r="A30" s="5" t="s">
        <v>22</v>
      </c>
      <c r="B30" s="6">
        <v>2</v>
      </c>
      <c r="C30" s="7"/>
      <c r="D30" s="7"/>
      <c r="E30" s="7"/>
      <c r="F30" s="7"/>
      <c r="G30" s="7"/>
      <c r="H30" s="7"/>
      <c r="I30" s="7">
        <v>0</v>
      </c>
      <c r="J30" s="7">
        <v>0</v>
      </c>
      <c r="K30" s="7">
        <v>0</v>
      </c>
    </row>
    <row r="31" spans="1:11" x14ac:dyDescent="0.25">
      <c r="A31" s="5" t="s">
        <v>23</v>
      </c>
      <c r="B31" s="6">
        <v>2</v>
      </c>
      <c r="C31" s="7">
        <v>56</v>
      </c>
      <c r="D31" s="7">
        <v>60</v>
      </c>
      <c r="E31" s="7">
        <f t="shared" si="1"/>
        <v>57.965506984757752</v>
      </c>
      <c r="F31" s="7">
        <v>56</v>
      </c>
      <c r="G31" s="7">
        <v>60</v>
      </c>
      <c r="H31" s="7">
        <f t="shared" si="2"/>
        <v>57.965506984757752</v>
      </c>
      <c r="I31" s="7">
        <f t="shared" si="3"/>
        <v>100</v>
      </c>
      <c r="J31" s="7">
        <f t="shared" si="4"/>
        <v>100</v>
      </c>
      <c r="K31" s="7">
        <f t="shared" si="5"/>
        <v>100</v>
      </c>
    </row>
    <row r="32" spans="1:11" x14ac:dyDescent="0.25">
      <c r="A32" s="5" t="s">
        <v>24</v>
      </c>
      <c r="B32" s="6">
        <v>2</v>
      </c>
      <c r="C32" s="7">
        <v>64</v>
      </c>
      <c r="D32" s="7">
        <v>66</v>
      </c>
      <c r="E32" s="7">
        <f t="shared" si="1"/>
        <v>64.992307237087687</v>
      </c>
      <c r="F32" s="7">
        <v>64</v>
      </c>
      <c r="G32" s="7">
        <v>66</v>
      </c>
      <c r="H32" s="7">
        <f t="shared" si="2"/>
        <v>64.992307237087687</v>
      </c>
      <c r="I32" s="7">
        <f t="shared" si="3"/>
        <v>100</v>
      </c>
      <c r="J32" s="7">
        <f t="shared" si="4"/>
        <v>100</v>
      </c>
      <c r="K32" s="7">
        <f t="shared" si="5"/>
        <v>100</v>
      </c>
    </row>
    <row r="33" spans="1:11" x14ac:dyDescent="0.25">
      <c r="A33" s="5" t="s">
        <v>25</v>
      </c>
      <c r="B33" s="6">
        <v>2</v>
      </c>
      <c r="C33" s="7">
        <v>60</v>
      </c>
      <c r="D33" s="7">
        <v>66</v>
      </c>
      <c r="E33" s="7">
        <f t="shared" si="1"/>
        <v>62.928530890209096</v>
      </c>
      <c r="F33" s="7">
        <v>60</v>
      </c>
      <c r="G33" s="7">
        <v>66</v>
      </c>
      <c r="H33" s="7">
        <f t="shared" si="2"/>
        <v>62.928530890209096</v>
      </c>
      <c r="I33" s="7">
        <f t="shared" si="3"/>
        <v>100</v>
      </c>
      <c r="J33" s="7">
        <f t="shared" si="4"/>
        <v>100</v>
      </c>
      <c r="K33" s="7">
        <f t="shared" si="5"/>
        <v>100</v>
      </c>
    </row>
    <row r="34" spans="1:11" x14ac:dyDescent="0.25">
      <c r="A34" s="5" t="s">
        <v>26</v>
      </c>
      <c r="B34" s="6">
        <v>2</v>
      </c>
      <c r="C34" s="7"/>
      <c r="D34" s="7"/>
      <c r="E34" s="7"/>
      <c r="F34" s="7"/>
      <c r="G34" s="7"/>
      <c r="H34" s="7"/>
      <c r="I34" s="7">
        <v>0</v>
      </c>
      <c r="J34" s="7">
        <v>0</v>
      </c>
      <c r="K34" s="7">
        <v>0</v>
      </c>
    </row>
    <row r="35" spans="1:11" x14ac:dyDescent="0.25">
      <c r="A35" s="5" t="s">
        <v>27</v>
      </c>
      <c r="B35" s="6">
        <v>2</v>
      </c>
      <c r="C35" s="7"/>
      <c r="D35" s="7"/>
      <c r="E35" s="7"/>
      <c r="F35" s="7"/>
      <c r="G35" s="7"/>
      <c r="H35" s="7"/>
      <c r="I35" s="7">
        <v>0</v>
      </c>
      <c r="J35" s="7">
        <v>0</v>
      </c>
      <c r="K35" s="7">
        <v>0</v>
      </c>
    </row>
    <row r="36" spans="1:11" x14ac:dyDescent="0.25">
      <c r="A36" s="5" t="s">
        <v>28</v>
      </c>
      <c r="B36" s="6">
        <v>2</v>
      </c>
      <c r="C36" s="7">
        <v>56</v>
      </c>
      <c r="D36" s="7">
        <v>64</v>
      </c>
      <c r="E36" s="7">
        <f t="shared" si="1"/>
        <v>59.866518188383061</v>
      </c>
      <c r="F36" s="7">
        <v>56</v>
      </c>
      <c r="G36" s="7">
        <v>64</v>
      </c>
      <c r="H36" s="7">
        <f t="shared" si="2"/>
        <v>59.866518188383061</v>
      </c>
      <c r="I36" s="7">
        <f t="shared" si="3"/>
        <v>100</v>
      </c>
      <c r="J36" s="7">
        <f t="shared" si="4"/>
        <v>100</v>
      </c>
      <c r="K36" s="7">
        <f t="shared" si="5"/>
        <v>100</v>
      </c>
    </row>
    <row r="37" spans="1:11" x14ac:dyDescent="0.25">
      <c r="A37" s="5" t="s">
        <v>29</v>
      </c>
      <c r="B37" s="6">
        <v>2</v>
      </c>
      <c r="C37" s="7">
        <v>56</v>
      </c>
      <c r="D37" s="7">
        <v>64</v>
      </c>
      <c r="E37" s="7">
        <f t="shared" si="1"/>
        <v>59.866518188383061</v>
      </c>
      <c r="F37" s="7">
        <v>56</v>
      </c>
      <c r="G37" s="7">
        <v>64</v>
      </c>
      <c r="H37" s="7">
        <f t="shared" si="2"/>
        <v>59.866518188383061</v>
      </c>
      <c r="I37" s="7">
        <f t="shared" si="3"/>
        <v>100</v>
      </c>
      <c r="J37" s="7">
        <f t="shared" si="4"/>
        <v>100</v>
      </c>
      <c r="K37" s="7">
        <f t="shared" si="5"/>
        <v>100</v>
      </c>
    </row>
    <row r="38" spans="1:11" x14ac:dyDescent="0.25">
      <c r="A38" s="5" t="s">
        <v>30</v>
      </c>
      <c r="B38" s="6">
        <v>2</v>
      </c>
      <c r="C38" s="7">
        <v>56</v>
      </c>
      <c r="D38" s="7">
        <v>64</v>
      </c>
      <c r="E38" s="7">
        <f t="shared" si="1"/>
        <v>59.866518188383061</v>
      </c>
      <c r="F38" s="7">
        <v>56</v>
      </c>
      <c r="G38" s="7">
        <v>64</v>
      </c>
      <c r="H38" s="7">
        <f t="shared" si="2"/>
        <v>59.866518188383061</v>
      </c>
      <c r="I38" s="7">
        <f t="shared" si="3"/>
        <v>100</v>
      </c>
      <c r="J38" s="7">
        <f t="shared" si="4"/>
        <v>100</v>
      </c>
      <c r="K38" s="7">
        <f t="shared" si="5"/>
        <v>100</v>
      </c>
    </row>
    <row r="39" spans="1:11" x14ac:dyDescent="0.25">
      <c r="A39" s="5" t="s">
        <v>31</v>
      </c>
      <c r="B39" s="6">
        <v>2</v>
      </c>
      <c r="C39" s="7"/>
      <c r="D39" s="7"/>
      <c r="E39" s="7"/>
      <c r="F39" s="7"/>
      <c r="G39" s="7"/>
      <c r="H39" s="7"/>
      <c r="I39" s="7">
        <v>0</v>
      </c>
      <c r="J39" s="7">
        <v>0</v>
      </c>
      <c r="K39" s="7">
        <v>0</v>
      </c>
    </row>
    <row r="40" spans="1:11" x14ac:dyDescent="0.25">
      <c r="A40" s="5" t="s">
        <v>32</v>
      </c>
      <c r="B40" s="6">
        <v>2</v>
      </c>
      <c r="C40" s="7"/>
      <c r="D40" s="7"/>
      <c r="E40" s="7"/>
      <c r="F40" s="7"/>
      <c r="G40" s="7"/>
      <c r="H40" s="7"/>
      <c r="I40" s="7">
        <v>0</v>
      </c>
      <c r="J40" s="7">
        <v>0</v>
      </c>
      <c r="K40" s="7">
        <v>0</v>
      </c>
    </row>
    <row r="41" spans="1:11" x14ac:dyDescent="0.25">
      <c r="A41" s="5" t="s">
        <v>33</v>
      </c>
      <c r="B41" s="6">
        <v>2</v>
      </c>
      <c r="C41" s="7"/>
      <c r="D41" s="7"/>
      <c r="E41" s="7"/>
      <c r="F41" s="7"/>
      <c r="G41" s="7"/>
      <c r="H41" s="7"/>
      <c r="I41" s="7">
        <v>0</v>
      </c>
      <c r="J41" s="7">
        <v>0</v>
      </c>
      <c r="K41" s="7">
        <v>0</v>
      </c>
    </row>
    <row r="42" spans="1:11" x14ac:dyDescent="0.25">
      <c r="A42" s="5" t="s">
        <v>34</v>
      </c>
      <c r="B42" s="6">
        <v>2</v>
      </c>
      <c r="C42" s="7"/>
      <c r="D42" s="7"/>
      <c r="E42" s="7"/>
      <c r="F42" s="7"/>
      <c r="G42" s="7"/>
      <c r="H42" s="7"/>
      <c r="I42" s="7">
        <v>0</v>
      </c>
      <c r="J42" s="7">
        <v>0</v>
      </c>
      <c r="K42" s="7">
        <v>0</v>
      </c>
    </row>
    <row r="44" spans="1:11" x14ac:dyDescent="0.25">
      <c r="A44" t="s">
        <v>144</v>
      </c>
      <c r="C44" s="20">
        <f>SUM(C4:C22)/13</f>
        <v>61.615384615384613</v>
      </c>
      <c r="D44" s="20">
        <f t="shared" ref="D44:H44" si="6">SUM(D4:D22)/13</f>
        <v>66.15384615384616</v>
      </c>
      <c r="E44" s="20">
        <f t="shared" si="6"/>
        <v>63.827821482214389</v>
      </c>
      <c r="F44" s="20">
        <f t="shared" si="6"/>
        <v>61.615384615384613</v>
      </c>
      <c r="G44" s="20">
        <f t="shared" si="6"/>
        <v>66.15384615384616</v>
      </c>
      <c r="H44" s="20">
        <f t="shared" si="6"/>
        <v>63.827821482214389</v>
      </c>
      <c r="I44" s="94">
        <f t="shared" ref="I44" si="7">C44/F44*100</f>
        <v>100</v>
      </c>
      <c r="J44" s="94">
        <f t="shared" ref="J44" si="8">D44/G44*100</f>
        <v>100</v>
      </c>
      <c r="K44" s="94">
        <f t="shared" ref="K44" si="9">E44/H44*100</f>
        <v>100</v>
      </c>
    </row>
    <row r="46" spans="1:11" x14ac:dyDescent="0.25">
      <c r="A46" t="s">
        <v>145</v>
      </c>
      <c r="C46" s="20">
        <f>SUM(C24:C38)/9</f>
        <v>59</v>
      </c>
      <c r="D46" s="20">
        <f t="shared" ref="D46:H46" si="10">SUM(D24:D38)/9</f>
        <v>66.222222222222229</v>
      </c>
      <c r="E46" s="20">
        <f t="shared" si="10"/>
        <v>62.437185513863454</v>
      </c>
      <c r="F46" s="20">
        <f t="shared" si="10"/>
        <v>59</v>
      </c>
      <c r="G46" s="20">
        <f t="shared" si="10"/>
        <v>66.222222222222229</v>
      </c>
      <c r="H46" s="20">
        <f t="shared" si="10"/>
        <v>62.437185513863454</v>
      </c>
      <c r="I46" s="94">
        <f t="shared" ref="I46" si="11">C46/F46*100</f>
        <v>100</v>
      </c>
      <c r="J46" s="94">
        <f t="shared" ref="J46" si="12">D46/G46*100</f>
        <v>100</v>
      </c>
      <c r="K46" s="94">
        <f t="shared" ref="K46" si="13">E46/H46*100</f>
        <v>100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6"/>
  <sheetViews>
    <sheetView topLeftCell="A13" workbookViewId="0">
      <selection activeCell="H76" sqref="H76"/>
    </sheetView>
  </sheetViews>
  <sheetFormatPr defaultRowHeight="15" outlineLevelRow="1" x14ac:dyDescent="0.25"/>
  <cols>
    <col min="1" max="1" width="28.5703125" customWidth="1"/>
    <col min="2" max="2" width="7.140625" customWidth="1"/>
    <col min="3" max="10" width="14.28515625" customWidth="1"/>
    <col min="11" max="11" width="14.14062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22" t="s">
        <v>4</v>
      </c>
      <c r="D2" s="22" t="s">
        <v>5</v>
      </c>
      <c r="E2" s="22" t="s">
        <v>6</v>
      </c>
      <c r="F2" s="22" t="s">
        <v>4</v>
      </c>
      <c r="G2" s="22" t="s">
        <v>5</v>
      </c>
      <c r="H2" s="22" t="s">
        <v>6</v>
      </c>
      <c r="I2" s="22" t="s">
        <v>4</v>
      </c>
      <c r="J2" s="22" t="s">
        <v>5</v>
      </c>
      <c r="K2" s="22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outlineLevel="1" collapsed="1" x14ac:dyDescent="0.25">
      <c r="A4" s="5" t="s">
        <v>308</v>
      </c>
      <c r="B4" s="6">
        <v>1</v>
      </c>
      <c r="C4" s="7">
        <v>74.53</v>
      </c>
      <c r="D4" s="7">
        <v>77.5</v>
      </c>
      <c r="E4" s="7">
        <f>GEOMEAN(C4:D4)</f>
        <v>76.000493419450905</v>
      </c>
      <c r="F4" s="7">
        <v>70</v>
      </c>
      <c r="G4" s="7">
        <v>70</v>
      </c>
      <c r="H4" s="7">
        <f>GEOMEAN(F4:G4)</f>
        <v>70</v>
      </c>
      <c r="I4" s="7">
        <f t="shared" ref="I4:K4" si="0">C4/F4*100</f>
        <v>106.47142857142858</v>
      </c>
      <c r="J4" s="7">
        <f t="shared" si="0"/>
        <v>110.71428571428572</v>
      </c>
      <c r="K4" s="7">
        <f t="shared" si="0"/>
        <v>108.57213345635843</v>
      </c>
    </row>
    <row r="5" spans="1:11" outlineLevel="1" collapsed="1" x14ac:dyDescent="0.25">
      <c r="A5" s="5" t="s">
        <v>319</v>
      </c>
      <c r="B5" s="6">
        <v>1</v>
      </c>
      <c r="C5" s="7">
        <v>56</v>
      </c>
      <c r="D5" s="7">
        <v>56</v>
      </c>
      <c r="E5" s="7">
        <f t="shared" ref="E5:E38" si="1">GEOMEAN(C5:D5)</f>
        <v>56</v>
      </c>
      <c r="F5" s="7">
        <v>70</v>
      </c>
      <c r="G5" s="7">
        <v>70</v>
      </c>
      <c r="H5" s="7">
        <f t="shared" ref="H5:H38" si="2">GEOMEAN(F5:G5)</f>
        <v>70</v>
      </c>
      <c r="I5" s="7">
        <f t="shared" ref="I5:I38" si="3">C5/F5*100</f>
        <v>80</v>
      </c>
      <c r="J5" s="7">
        <f t="shared" ref="J5:J38" si="4">D5/G5*100</f>
        <v>80</v>
      </c>
      <c r="K5" s="7">
        <f t="shared" ref="K5:K38" si="5">E5/H5*100</f>
        <v>80</v>
      </c>
    </row>
    <row r="6" spans="1:11" outlineLevel="1" collapsed="1" x14ac:dyDescent="0.25">
      <c r="A6" s="5" t="s">
        <v>270</v>
      </c>
      <c r="B6" s="6">
        <v>1</v>
      </c>
      <c r="C6" s="7">
        <v>74.53</v>
      </c>
      <c r="D6" s="7">
        <v>77.5</v>
      </c>
      <c r="E6" s="7">
        <f t="shared" si="1"/>
        <v>76.000493419450905</v>
      </c>
      <c r="F6" s="7">
        <v>70</v>
      </c>
      <c r="G6" s="7">
        <v>70</v>
      </c>
      <c r="H6" s="7">
        <f t="shared" si="2"/>
        <v>70</v>
      </c>
      <c r="I6" s="7">
        <f t="shared" si="3"/>
        <v>106.47142857142858</v>
      </c>
      <c r="J6" s="7">
        <f t="shared" si="4"/>
        <v>110.71428571428572</v>
      </c>
      <c r="K6" s="7">
        <f t="shared" si="5"/>
        <v>108.57213345635843</v>
      </c>
    </row>
    <row r="7" spans="1:11" outlineLevel="1" collapsed="1" x14ac:dyDescent="0.25">
      <c r="A7" s="5" t="s">
        <v>320</v>
      </c>
      <c r="B7" s="6">
        <v>1</v>
      </c>
      <c r="C7" s="7">
        <v>74.53</v>
      </c>
      <c r="D7" s="7">
        <v>77.5</v>
      </c>
      <c r="E7" s="7">
        <f t="shared" si="1"/>
        <v>76.000493419450905</v>
      </c>
      <c r="F7" s="7">
        <v>70</v>
      </c>
      <c r="G7" s="7">
        <v>70</v>
      </c>
      <c r="H7" s="7">
        <f t="shared" si="2"/>
        <v>70</v>
      </c>
      <c r="I7" s="7">
        <f t="shared" si="3"/>
        <v>106.47142857142858</v>
      </c>
      <c r="J7" s="7">
        <f t="shared" si="4"/>
        <v>110.71428571428572</v>
      </c>
      <c r="K7" s="7">
        <f t="shared" si="5"/>
        <v>108.57213345635843</v>
      </c>
    </row>
    <row r="8" spans="1:11" outlineLevel="1" collapsed="1" x14ac:dyDescent="0.25">
      <c r="A8" s="5" t="s">
        <v>321</v>
      </c>
      <c r="B8" s="6">
        <v>1</v>
      </c>
      <c r="C8" s="7">
        <v>74.53</v>
      </c>
      <c r="D8" s="7">
        <v>77.5</v>
      </c>
      <c r="E8" s="7">
        <f t="shared" si="1"/>
        <v>76.000493419450905</v>
      </c>
      <c r="F8" s="7">
        <v>70</v>
      </c>
      <c r="G8" s="7">
        <v>70</v>
      </c>
      <c r="H8" s="7">
        <f t="shared" si="2"/>
        <v>70</v>
      </c>
      <c r="I8" s="7">
        <f t="shared" si="3"/>
        <v>106.47142857142858</v>
      </c>
      <c r="J8" s="7">
        <f t="shared" si="4"/>
        <v>110.71428571428572</v>
      </c>
      <c r="K8" s="7">
        <f t="shared" si="5"/>
        <v>108.57213345635843</v>
      </c>
    </row>
    <row r="9" spans="1:11" outlineLevel="1" collapsed="1" x14ac:dyDescent="0.25">
      <c r="A9" s="5" t="s">
        <v>133</v>
      </c>
      <c r="B9" s="6">
        <v>1</v>
      </c>
      <c r="C9" s="7">
        <v>74.53</v>
      </c>
      <c r="D9" s="7">
        <v>77.5</v>
      </c>
      <c r="E9" s="7">
        <f t="shared" si="1"/>
        <v>76.000493419450905</v>
      </c>
      <c r="F9" s="7">
        <v>70</v>
      </c>
      <c r="G9" s="7">
        <v>70</v>
      </c>
      <c r="H9" s="7">
        <f t="shared" si="2"/>
        <v>70</v>
      </c>
      <c r="I9" s="7">
        <f t="shared" si="3"/>
        <v>106.47142857142858</v>
      </c>
      <c r="J9" s="7">
        <f t="shared" si="4"/>
        <v>110.71428571428572</v>
      </c>
      <c r="K9" s="7">
        <f t="shared" si="5"/>
        <v>108.57213345635843</v>
      </c>
    </row>
    <row r="10" spans="1:11" outlineLevel="1" collapsed="1" x14ac:dyDescent="0.25">
      <c r="A10" s="5" t="s">
        <v>322</v>
      </c>
      <c r="B10" s="6">
        <v>1</v>
      </c>
      <c r="C10" s="7">
        <v>74.53</v>
      </c>
      <c r="D10" s="7">
        <v>77.5</v>
      </c>
      <c r="E10" s="7">
        <f t="shared" si="1"/>
        <v>76.000493419450905</v>
      </c>
      <c r="F10" s="7">
        <v>70</v>
      </c>
      <c r="G10" s="7">
        <v>70</v>
      </c>
      <c r="H10" s="7">
        <f t="shared" si="2"/>
        <v>70</v>
      </c>
      <c r="I10" s="7">
        <f t="shared" si="3"/>
        <v>106.47142857142858</v>
      </c>
      <c r="J10" s="7">
        <f t="shared" si="4"/>
        <v>110.71428571428572</v>
      </c>
      <c r="K10" s="7">
        <f t="shared" si="5"/>
        <v>108.57213345635843</v>
      </c>
    </row>
    <row r="11" spans="1:11" outlineLevel="1" collapsed="1" x14ac:dyDescent="0.25">
      <c r="A11" s="5" t="s">
        <v>323</v>
      </c>
      <c r="B11" s="6">
        <v>1</v>
      </c>
      <c r="C11" s="7">
        <v>74.53</v>
      </c>
      <c r="D11" s="7">
        <v>77.5</v>
      </c>
      <c r="E11" s="7">
        <f t="shared" si="1"/>
        <v>76.000493419450905</v>
      </c>
      <c r="F11" s="7">
        <v>70</v>
      </c>
      <c r="G11" s="7">
        <v>70</v>
      </c>
      <c r="H11" s="7">
        <f t="shared" si="2"/>
        <v>70</v>
      </c>
      <c r="I11" s="7">
        <f t="shared" si="3"/>
        <v>106.47142857142858</v>
      </c>
      <c r="J11" s="7">
        <f t="shared" si="4"/>
        <v>110.71428571428572</v>
      </c>
      <c r="K11" s="7">
        <f t="shared" si="5"/>
        <v>108.57213345635843</v>
      </c>
    </row>
    <row r="12" spans="1:11" outlineLevel="1" collapsed="1" x14ac:dyDescent="0.25">
      <c r="A12" s="5" t="s">
        <v>324</v>
      </c>
      <c r="B12" s="6">
        <v>1</v>
      </c>
      <c r="C12" s="7">
        <v>74.53</v>
      </c>
      <c r="D12" s="7">
        <v>77.5</v>
      </c>
      <c r="E12" s="7">
        <f t="shared" si="1"/>
        <v>76.000493419450905</v>
      </c>
      <c r="F12" s="7">
        <v>70</v>
      </c>
      <c r="G12" s="7">
        <v>70</v>
      </c>
      <c r="H12" s="7">
        <f t="shared" si="2"/>
        <v>70</v>
      </c>
      <c r="I12" s="7">
        <f t="shared" si="3"/>
        <v>106.47142857142858</v>
      </c>
      <c r="J12" s="7">
        <f t="shared" si="4"/>
        <v>110.71428571428572</v>
      </c>
      <c r="K12" s="7">
        <f t="shared" si="5"/>
        <v>108.57213345635843</v>
      </c>
    </row>
    <row r="13" spans="1:11" outlineLevel="1" collapsed="1" x14ac:dyDescent="0.25">
      <c r="A13" s="5" t="s">
        <v>325</v>
      </c>
      <c r="B13" s="6">
        <v>1</v>
      </c>
      <c r="C13" s="7">
        <v>74.53</v>
      </c>
      <c r="D13" s="7">
        <v>77.5</v>
      </c>
      <c r="E13" s="7">
        <f t="shared" si="1"/>
        <v>76.000493419450905</v>
      </c>
      <c r="F13" s="7">
        <v>70</v>
      </c>
      <c r="G13" s="7">
        <v>70</v>
      </c>
      <c r="H13" s="7">
        <f t="shared" si="2"/>
        <v>70</v>
      </c>
      <c r="I13" s="7">
        <f t="shared" si="3"/>
        <v>106.47142857142858</v>
      </c>
      <c r="J13" s="7">
        <f t="shared" si="4"/>
        <v>110.71428571428572</v>
      </c>
      <c r="K13" s="7">
        <f t="shared" si="5"/>
        <v>108.57213345635843</v>
      </c>
    </row>
    <row r="14" spans="1:11" outlineLevel="1" collapsed="1" x14ac:dyDescent="0.25">
      <c r="A14" s="5" t="s">
        <v>326</v>
      </c>
      <c r="B14" s="6">
        <v>1</v>
      </c>
      <c r="C14" s="7">
        <v>74.53</v>
      </c>
      <c r="D14" s="7">
        <v>77.5</v>
      </c>
      <c r="E14" s="7">
        <f t="shared" si="1"/>
        <v>76.000493419450905</v>
      </c>
      <c r="F14" s="7">
        <v>70</v>
      </c>
      <c r="G14" s="7">
        <v>70</v>
      </c>
      <c r="H14" s="7">
        <f t="shared" si="2"/>
        <v>70</v>
      </c>
      <c r="I14" s="7">
        <f t="shared" si="3"/>
        <v>106.47142857142858</v>
      </c>
      <c r="J14" s="7">
        <f t="shared" si="4"/>
        <v>110.71428571428572</v>
      </c>
      <c r="K14" s="7">
        <f t="shared" si="5"/>
        <v>108.57213345635843</v>
      </c>
    </row>
    <row r="15" spans="1:11" outlineLevel="1" collapsed="1" x14ac:dyDescent="0.25">
      <c r="A15" s="5" t="s">
        <v>327</v>
      </c>
      <c r="B15" s="6">
        <v>1</v>
      </c>
      <c r="C15" s="7">
        <v>74.53</v>
      </c>
      <c r="D15" s="7">
        <v>77.5</v>
      </c>
      <c r="E15" s="7">
        <f t="shared" si="1"/>
        <v>76.000493419450905</v>
      </c>
      <c r="F15" s="7">
        <v>70</v>
      </c>
      <c r="G15" s="7">
        <v>70</v>
      </c>
      <c r="H15" s="7">
        <f t="shared" si="2"/>
        <v>70</v>
      </c>
      <c r="I15" s="7">
        <f t="shared" si="3"/>
        <v>106.47142857142858</v>
      </c>
      <c r="J15" s="7">
        <f t="shared" si="4"/>
        <v>110.71428571428572</v>
      </c>
      <c r="K15" s="7">
        <f t="shared" si="5"/>
        <v>108.57213345635843</v>
      </c>
    </row>
    <row r="16" spans="1:11" outlineLevel="1" collapsed="1" x14ac:dyDescent="0.25">
      <c r="A16" s="5" t="s">
        <v>120</v>
      </c>
      <c r="B16" s="6">
        <v>1</v>
      </c>
      <c r="C16" s="7">
        <v>74.53</v>
      </c>
      <c r="D16" s="7">
        <v>77.5</v>
      </c>
      <c r="E16" s="7">
        <f t="shared" si="1"/>
        <v>76.000493419450905</v>
      </c>
      <c r="F16" s="7">
        <v>70</v>
      </c>
      <c r="G16" s="7">
        <v>70</v>
      </c>
      <c r="H16" s="7">
        <f t="shared" si="2"/>
        <v>70</v>
      </c>
      <c r="I16" s="7">
        <f t="shared" si="3"/>
        <v>106.47142857142858</v>
      </c>
      <c r="J16" s="7">
        <f t="shared" si="4"/>
        <v>110.71428571428572</v>
      </c>
      <c r="K16" s="7">
        <f t="shared" si="5"/>
        <v>108.57213345635843</v>
      </c>
    </row>
    <row r="17" spans="1:11" outlineLevel="1" collapsed="1" x14ac:dyDescent="0.25">
      <c r="A17" s="5" t="s">
        <v>328</v>
      </c>
      <c r="B17" s="6">
        <v>1</v>
      </c>
      <c r="C17" s="7">
        <v>74.53</v>
      </c>
      <c r="D17" s="7">
        <v>77.5</v>
      </c>
      <c r="E17" s="7">
        <f t="shared" si="1"/>
        <v>76.000493419450905</v>
      </c>
      <c r="F17" s="7">
        <v>70</v>
      </c>
      <c r="G17" s="7">
        <v>70</v>
      </c>
      <c r="H17" s="7">
        <f t="shared" si="2"/>
        <v>70</v>
      </c>
      <c r="I17" s="7">
        <f t="shared" si="3"/>
        <v>106.47142857142858</v>
      </c>
      <c r="J17" s="7">
        <f t="shared" si="4"/>
        <v>110.71428571428572</v>
      </c>
      <c r="K17" s="7">
        <f t="shared" si="5"/>
        <v>108.57213345635843</v>
      </c>
    </row>
    <row r="18" spans="1:11" outlineLevel="1" collapsed="1" x14ac:dyDescent="0.25">
      <c r="A18" s="5" t="s">
        <v>329</v>
      </c>
      <c r="B18" s="6">
        <v>1</v>
      </c>
      <c r="C18" s="7">
        <v>74.53</v>
      </c>
      <c r="D18" s="7">
        <v>77.5</v>
      </c>
      <c r="E18" s="7">
        <f t="shared" si="1"/>
        <v>76.000493419450905</v>
      </c>
      <c r="F18" s="7">
        <v>70</v>
      </c>
      <c r="G18" s="7">
        <v>70</v>
      </c>
      <c r="H18" s="7">
        <f t="shared" si="2"/>
        <v>70</v>
      </c>
      <c r="I18" s="7">
        <f t="shared" si="3"/>
        <v>106.47142857142858</v>
      </c>
      <c r="J18" s="7">
        <f t="shared" si="4"/>
        <v>110.71428571428572</v>
      </c>
      <c r="K18" s="7">
        <f t="shared" si="5"/>
        <v>108.57213345635843</v>
      </c>
    </row>
    <row r="19" spans="1:11" outlineLevel="1" collapsed="1" x14ac:dyDescent="0.25">
      <c r="A19" s="5" t="s">
        <v>330</v>
      </c>
      <c r="B19" s="6">
        <v>1</v>
      </c>
      <c r="C19" s="7">
        <v>74.53</v>
      </c>
      <c r="D19" s="7">
        <v>77.5</v>
      </c>
      <c r="E19" s="7">
        <f t="shared" si="1"/>
        <v>76.000493419450905</v>
      </c>
      <c r="F19" s="7">
        <v>70</v>
      </c>
      <c r="G19" s="7">
        <v>70</v>
      </c>
      <c r="H19" s="7">
        <f t="shared" si="2"/>
        <v>70</v>
      </c>
      <c r="I19" s="7">
        <f t="shared" si="3"/>
        <v>106.47142857142858</v>
      </c>
      <c r="J19" s="7">
        <f t="shared" si="4"/>
        <v>110.71428571428572</v>
      </c>
      <c r="K19" s="7">
        <f t="shared" si="5"/>
        <v>108.57213345635843</v>
      </c>
    </row>
    <row r="20" spans="1:11" outlineLevel="1" collapsed="1" x14ac:dyDescent="0.25">
      <c r="A20" s="5" t="s">
        <v>308</v>
      </c>
      <c r="B20" s="6">
        <v>1</v>
      </c>
      <c r="C20" s="7">
        <v>74.53</v>
      </c>
      <c r="D20" s="7">
        <v>77.5</v>
      </c>
      <c r="E20" s="7">
        <f t="shared" si="1"/>
        <v>76.000493419450905</v>
      </c>
      <c r="F20" s="7">
        <v>70</v>
      </c>
      <c r="G20" s="7">
        <v>70</v>
      </c>
      <c r="H20" s="7">
        <f t="shared" si="2"/>
        <v>70</v>
      </c>
      <c r="I20" s="7">
        <f t="shared" si="3"/>
        <v>106.47142857142858</v>
      </c>
      <c r="J20" s="7">
        <f t="shared" si="4"/>
        <v>110.71428571428572</v>
      </c>
      <c r="K20" s="7">
        <f t="shared" si="5"/>
        <v>108.57213345635843</v>
      </c>
    </row>
    <row r="21" spans="1:11" outlineLevel="1" collapsed="1" x14ac:dyDescent="0.25">
      <c r="A21" s="5" t="s">
        <v>331</v>
      </c>
      <c r="B21" s="6">
        <v>1</v>
      </c>
      <c r="C21" s="7">
        <v>74.53</v>
      </c>
      <c r="D21" s="7">
        <v>77.5</v>
      </c>
      <c r="E21" s="7">
        <f t="shared" si="1"/>
        <v>76.000493419450905</v>
      </c>
      <c r="F21" s="7">
        <v>70</v>
      </c>
      <c r="G21" s="7">
        <v>70</v>
      </c>
      <c r="H21" s="7">
        <f t="shared" si="2"/>
        <v>70</v>
      </c>
      <c r="I21" s="7">
        <f t="shared" si="3"/>
        <v>106.47142857142858</v>
      </c>
      <c r="J21" s="7">
        <f t="shared" si="4"/>
        <v>110.71428571428572</v>
      </c>
      <c r="K21" s="7">
        <f t="shared" si="5"/>
        <v>108.57213345635843</v>
      </c>
    </row>
    <row r="22" spans="1:11" outlineLevel="1" collapsed="1" x14ac:dyDescent="0.25">
      <c r="A22" s="5" t="s">
        <v>332</v>
      </c>
      <c r="B22" s="6">
        <v>1</v>
      </c>
      <c r="C22" s="7">
        <v>74.53</v>
      </c>
      <c r="D22" s="7">
        <v>77.5</v>
      </c>
      <c r="E22" s="7">
        <f t="shared" si="1"/>
        <v>76.000493419450905</v>
      </c>
      <c r="F22" s="7">
        <v>70</v>
      </c>
      <c r="G22" s="7">
        <v>70</v>
      </c>
      <c r="H22" s="7">
        <f t="shared" si="2"/>
        <v>70</v>
      </c>
      <c r="I22" s="7">
        <f t="shared" si="3"/>
        <v>106.47142857142858</v>
      </c>
      <c r="J22" s="7">
        <f t="shared" si="4"/>
        <v>110.71428571428572</v>
      </c>
      <c r="K22" s="7">
        <f t="shared" si="5"/>
        <v>108.57213345635843</v>
      </c>
    </row>
    <row r="23" spans="1:11" outlineLevel="1" collapsed="1" x14ac:dyDescent="0.25">
      <c r="A23" s="5" t="s">
        <v>37</v>
      </c>
      <c r="B23" s="6">
        <v>1</v>
      </c>
      <c r="C23" s="7">
        <v>74.53</v>
      </c>
      <c r="D23" s="7">
        <v>77.5</v>
      </c>
      <c r="E23" s="7">
        <f t="shared" si="1"/>
        <v>76.000493419450905</v>
      </c>
      <c r="F23" s="7">
        <v>70</v>
      </c>
      <c r="G23" s="7">
        <v>70</v>
      </c>
      <c r="H23" s="7">
        <f t="shared" si="2"/>
        <v>70</v>
      </c>
      <c r="I23" s="7">
        <f t="shared" si="3"/>
        <v>106.47142857142858</v>
      </c>
      <c r="J23" s="7">
        <f t="shared" si="4"/>
        <v>110.71428571428572</v>
      </c>
      <c r="K23" s="7">
        <f t="shared" si="5"/>
        <v>108.57213345635843</v>
      </c>
    </row>
    <row r="24" spans="1:11" outlineLevel="1" collapsed="1" x14ac:dyDescent="0.25">
      <c r="A24" s="5" t="s">
        <v>300</v>
      </c>
      <c r="B24" s="6">
        <v>1</v>
      </c>
      <c r="C24" s="7">
        <v>74.53</v>
      </c>
      <c r="D24" s="7">
        <v>77.5</v>
      </c>
      <c r="E24" s="7">
        <f t="shared" si="1"/>
        <v>76.000493419450905</v>
      </c>
      <c r="F24" s="7">
        <v>70</v>
      </c>
      <c r="G24" s="7">
        <v>70</v>
      </c>
      <c r="H24" s="7">
        <f t="shared" si="2"/>
        <v>70</v>
      </c>
      <c r="I24" s="7">
        <f t="shared" si="3"/>
        <v>106.47142857142858</v>
      </c>
      <c r="J24" s="7">
        <f t="shared" si="4"/>
        <v>110.71428571428572</v>
      </c>
      <c r="K24" s="7">
        <f t="shared" si="5"/>
        <v>108.57213345635843</v>
      </c>
    </row>
    <row r="25" spans="1:11" outlineLevel="1" collapsed="1" x14ac:dyDescent="0.25">
      <c r="A25" s="5" t="s">
        <v>333</v>
      </c>
      <c r="B25" s="6">
        <v>1</v>
      </c>
      <c r="C25" s="7">
        <v>74.53</v>
      </c>
      <c r="D25" s="7">
        <v>77.5</v>
      </c>
      <c r="E25" s="7">
        <f t="shared" si="1"/>
        <v>76.000493419450905</v>
      </c>
      <c r="F25" s="7">
        <v>70</v>
      </c>
      <c r="G25" s="7">
        <v>70</v>
      </c>
      <c r="H25" s="7">
        <f t="shared" si="2"/>
        <v>70</v>
      </c>
      <c r="I25" s="7">
        <f t="shared" si="3"/>
        <v>106.47142857142858</v>
      </c>
      <c r="J25" s="7">
        <f t="shared" si="4"/>
        <v>110.71428571428572</v>
      </c>
      <c r="K25" s="7">
        <f t="shared" si="5"/>
        <v>108.57213345635843</v>
      </c>
    </row>
    <row r="26" spans="1:11" outlineLevel="1" collapsed="1" x14ac:dyDescent="0.25">
      <c r="A26" s="5" t="s">
        <v>184</v>
      </c>
      <c r="B26" s="6">
        <v>1</v>
      </c>
      <c r="C26" s="7">
        <v>74.53</v>
      </c>
      <c r="D26" s="7">
        <v>77.5</v>
      </c>
      <c r="E26" s="7">
        <f t="shared" si="1"/>
        <v>76.000493419450905</v>
      </c>
      <c r="F26" s="7">
        <v>70</v>
      </c>
      <c r="G26" s="7">
        <v>70</v>
      </c>
      <c r="H26" s="7">
        <f t="shared" si="2"/>
        <v>70</v>
      </c>
      <c r="I26" s="7">
        <f t="shared" si="3"/>
        <v>106.47142857142858</v>
      </c>
      <c r="J26" s="7">
        <f t="shared" si="4"/>
        <v>110.71428571428572</v>
      </c>
      <c r="K26" s="7">
        <f t="shared" si="5"/>
        <v>108.57213345635843</v>
      </c>
    </row>
    <row r="27" spans="1:11" outlineLevel="1" collapsed="1" x14ac:dyDescent="0.25">
      <c r="A27" s="5" t="s">
        <v>334</v>
      </c>
      <c r="B27" s="6">
        <v>1</v>
      </c>
      <c r="C27" s="7">
        <v>74.53</v>
      </c>
      <c r="D27" s="7">
        <v>77.5</v>
      </c>
      <c r="E27" s="7">
        <f t="shared" si="1"/>
        <v>76.000493419450905</v>
      </c>
      <c r="F27" s="7">
        <v>70</v>
      </c>
      <c r="G27" s="7">
        <v>70</v>
      </c>
      <c r="H27" s="7">
        <f t="shared" si="2"/>
        <v>70</v>
      </c>
      <c r="I27" s="7">
        <f t="shared" si="3"/>
        <v>106.47142857142858</v>
      </c>
      <c r="J27" s="7">
        <f t="shared" si="4"/>
        <v>110.71428571428572</v>
      </c>
      <c r="K27" s="7">
        <f t="shared" si="5"/>
        <v>108.57213345635843</v>
      </c>
    </row>
    <row r="28" spans="1:11" outlineLevel="1" collapsed="1" x14ac:dyDescent="0.25">
      <c r="A28" s="5" t="s">
        <v>335</v>
      </c>
      <c r="B28" s="6">
        <v>1</v>
      </c>
      <c r="C28" s="7">
        <v>60</v>
      </c>
      <c r="D28" s="7">
        <v>60</v>
      </c>
      <c r="E28" s="7">
        <f t="shared" si="1"/>
        <v>60</v>
      </c>
      <c r="F28" s="7">
        <v>70</v>
      </c>
      <c r="G28" s="7">
        <v>70</v>
      </c>
      <c r="H28" s="7">
        <f t="shared" si="2"/>
        <v>70</v>
      </c>
      <c r="I28" s="7">
        <f t="shared" si="3"/>
        <v>85.714285714285708</v>
      </c>
      <c r="J28" s="7">
        <f t="shared" si="4"/>
        <v>85.714285714285708</v>
      </c>
      <c r="K28" s="7">
        <f t="shared" si="5"/>
        <v>85.714285714285708</v>
      </c>
    </row>
    <row r="29" spans="1:11" outlineLevel="1" collapsed="1" x14ac:dyDescent="0.25">
      <c r="A29" s="5" t="s">
        <v>138</v>
      </c>
      <c r="B29" s="6">
        <v>1</v>
      </c>
      <c r="C29" s="7">
        <v>74.53</v>
      </c>
      <c r="D29" s="7">
        <v>77.5</v>
      </c>
      <c r="E29" s="7">
        <f t="shared" si="1"/>
        <v>76.000493419450905</v>
      </c>
      <c r="F29" s="7">
        <v>70</v>
      </c>
      <c r="G29" s="7">
        <v>70</v>
      </c>
      <c r="H29" s="7">
        <f t="shared" si="2"/>
        <v>70</v>
      </c>
      <c r="I29" s="7">
        <f t="shared" si="3"/>
        <v>106.47142857142858</v>
      </c>
      <c r="J29" s="7">
        <f t="shared" si="4"/>
        <v>110.71428571428572</v>
      </c>
      <c r="K29" s="7">
        <f t="shared" si="5"/>
        <v>108.57213345635843</v>
      </c>
    </row>
    <row r="30" spans="1:11" outlineLevel="1" collapsed="1" x14ac:dyDescent="0.25">
      <c r="A30" s="5" t="s">
        <v>336</v>
      </c>
      <c r="B30" s="6">
        <v>1</v>
      </c>
      <c r="C30" s="7">
        <v>74.53</v>
      </c>
      <c r="D30" s="7">
        <v>77.5</v>
      </c>
      <c r="E30" s="7">
        <f t="shared" si="1"/>
        <v>76.000493419450905</v>
      </c>
      <c r="F30" s="7">
        <v>70</v>
      </c>
      <c r="G30" s="7">
        <v>70</v>
      </c>
      <c r="H30" s="7">
        <f t="shared" si="2"/>
        <v>70</v>
      </c>
      <c r="I30" s="7">
        <f t="shared" si="3"/>
        <v>106.47142857142858</v>
      </c>
      <c r="J30" s="7">
        <f t="shared" si="4"/>
        <v>110.71428571428572</v>
      </c>
      <c r="K30" s="7">
        <f t="shared" si="5"/>
        <v>108.57213345635843</v>
      </c>
    </row>
    <row r="31" spans="1:11" outlineLevel="1" collapsed="1" x14ac:dyDescent="0.25">
      <c r="A31" s="5" t="s">
        <v>337</v>
      </c>
      <c r="B31" s="6">
        <v>1</v>
      </c>
      <c r="C31" s="7">
        <v>74.53</v>
      </c>
      <c r="D31" s="7">
        <v>77.5</v>
      </c>
      <c r="E31" s="7">
        <f t="shared" si="1"/>
        <v>76.000493419450905</v>
      </c>
      <c r="F31" s="7">
        <v>70</v>
      </c>
      <c r="G31" s="7">
        <v>70</v>
      </c>
      <c r="H31" s="7">
        <f t="shared" si="2"/>
        <v>70</v>
      </c>
      <c r="I31" s="7">
        <f t="shared" si="3"/>
        <v>106.47142857142858</v>
      </c>
      <c r="J31" s="7">
        <f t="shared" si="4"/>
        <v>110.71428571428572</v>
      </c>
      <c r="K31" s="7">
        <f t="shared" si="5"/>
        <v>108.57213345635843</v>
      </c>
    </row>
    <row r="32" spans="1:11" outlineLevel="1" collapsed="1" x14ac:dyDescent="0.25">
      <c r="A32" s="5" t="s">
        <v>338</v>
      </c>
      <c r="B32" s="6">
        <v>1</v>
      </c>
      <c r="C32" s="7">
        <v>74.53</v>
      </c>
      <c r="D32" s="7">
        <v>77.5</v>
      </c>
      <c r="E32" s="7">
        <f t="shared" si="1"/>
        <v>76.000493419450905</v>
      </c>
      <c r="F32" s="7">
        <v>70</v>
      </c>
      <c r="G32" s="7">
        <v>70</v>
      </c>
      <c r="H32" s="7">
        <f t="shared" si="2"/>
        <v>70</v>
      </c>
      <c r="I32" s="7">
        <f t="shared" si="3"/>
        <v>106.47142857142858</v>
      </c>
      <c r="J32" s="7">
        <f t="shared" si="4"/>
        <v>110.71428571428572</v>
      </c>
      <c r="K32" s="7">
        <f t="shared" si="5"/>
        <v>108.57213345635843</v>
      </c>
    </row>
    <row r="33" spans="1:11" outlineLevel="1" collapsed="1" x14ac:dyDescent="0.25">
      <c r="A33" s="5" t="s">
        <v>339</v>
      </c>
      <c r="B33" s="6">
        <v>1</v>
      </c>
      <c r="C33" s="7">
        <v>74.53</v>
      </c>
      <c r="D33" s="7">
        <v>77.5</v>
      </c>
      <c r="E33" s="7">
        <f t="shared" si="1"/>
        <v>76.000493419450905</v>
      </c>
      <c r="F33" s="7">
        <v>70</v>
      </c>
      <c r="G33" s="7">
        <v>70</v>
      </c>
      <c r="H33" s="7">
        <f t="shared" si="2"/>
        <v>70</v>
      </c>
      <c r="I33" s="7">
        <f t="shared" si="3"/>
        <v>106.47142857142858</v>
      </c>
      <c r="J33" s="7">
        <f t="shared" si="4"/>
        <v>110.71428571428572</v>
      </c>
      <c r="K33" s="7">
        <f t="shared" si="5"/>
        <v>108.57213345635843</v>
      </c>
    </row>
    <row r="34" spans="1:11" outlineLevel="1" collapsed="1" x14ac:dyDescent="0.25">
      <c r="A34" s="5" t="s">
        <v>340</v>
      </c>
      <c r="B34" s="6">
        <v>1</v>
      </c>
      <c r="C34" s="7">
        <v>74.53</v>
      </c>
      <c r="D34" s="7">
        <v>77.5</v>
      </c>
      <c r="E34" s="7">
        <f t="shared" si="1"/>
        <v>76.000493419450905</v>
      </c>
      <c r="F34" s="7">
        <v>70</v>
      </c>
      <c r="G34" s="7">
        <v>70</v>
      </c>
      <c r="H34" s="7">
        <f t="shared" si="2"/>
        <v>70</v>
      </c>
      <c r="I34" s="7">
        <f t="shared" si="3"/>
        <v>106.47142857142858</v>
      </c>
      <c r="J34" s="7">
        <f t="shared" si="4"/>
        <v>110.71428571428572</v>
      </c>
      <c r="K34" s="7">
        <f t="shared" si="5"/>
        <v>108.57213345635843</v>
      </c>
    </row>
    <row r="35" spans="1:11" outlineLevel="1" collapsed="1" x14ac:dyDescent="0.25">
      <c r="A35" s="5" t="s">
        <v>341</v>
      </c>
      <c r="B35" s="6">
        <v>1</v>
      </c>
      <c r="C35" s="7">
        <v>55</v>
      </c>
      <c r="D35" s="7">
        <v>55</v>
      </c>
      <c r="E35" s="7">
        <f t="shared" si="1"/>
        <v>55</v>
      </c>
      <c r="F35" s="7">
        <v>70</v>
      </c>
      <c r="G35" s="7">
        <v>70</v>
      </c>
      <c r="H35" s="7">
        <f t="shared" si="2"/>
        <v>70</v>
      </c>
      <c r="I35" s="7">
        <f t="shared" si="3"/>
        <v>78.571428571428569</v>
      </c>
      <c r="J35" s="7">
        <f t="shared" si="4"/>
        <v>78.571428571428569</v>
      </c>
      <c r="K35" s="7">
        <f t="shared" si="5"/>
        <v>78.571428571428569</v>
      </c>
    </row>
    <row r="36" spans="1:11" outlineLevel="1" collapsed="1" x14ac:dyDescent="0.25">
      <c r="A36" s="5" t="s">
        <v>342</v>
      </c>
      <c r="B36" s="6">
        <v>1</v>
      </c>
      <c r="C36" s="7">
        <v>74.53</v>
      </c>
      <c r="D36" s="7">
        <v>77.5</v>
      </c>
      <c r="E36" s="7">
        <f t="shared" si="1"/>
        <v>76.000493419450905</v>
      </c>
      <c r="F36" s="7">
        <v>70</v>
      </c>
      <c r="G36" s="7">
        <v>70</v>
      </c>
      <c r="H36" s="7">
        <f t="shared" si="2"/>
        <v>70</v>
      </c>
      <c r="I36" s="7">
        <f t="shared" si="3"/>
        <v>106.47142857142858</v>
      </c>
      <c r="J36" s="7">
        <f t="shared" si="4"/>
        <v>110.71428571428572</v>
      </c>
      <c r="K36" s="7">
        <f t="shared" si="5"/>
        <v>108.57213345635843</v>
      </c>
    </row>
    <row r="37" spans="1:11" outlineLevel="1" collapsed="1" x14ac:dyDescent="0.25">
      <c r="A37" s="5" t="s">
        <v>343</v>
      </c>
      <c r="B37" s="6">
        <v>1</v>
      </c>
      <c r="C37" s="7">
        <v>74.53</v>
      </c>
      <c r="D37" s="7">
        <v>77.5</v>
      </c>
      <c r="E37" s="7">
        <f t="shared" si="1"/>
        <v>76.000493419450905</v>
      </c>
      <c r="F37" s="7">
        <v>70</v>
      </c>
      <c r="G37" s="7">
        <v>70</v>
      </c>
      <c r="H37" s="7">
        <f t="shared" si="2"/>
        <v>70</v>
      </c>
      <c r="I37" s="7">
        <f t="shared" si="3"/>
        <v>106.47142857142858</v>
      </c>
      <c r="J37" s="7">
        <f t="shared" si="4"/>
        <v>110.71428571428572</v>
      </c>
      <c r="K37" s="7">
        <f t="shared" si="5"/>
        <v>108.57213345635843</v>
      </c>
    </row>
    <row r="38" spans="1:11" outlineLevel="1" collapsed="1" x14ac:dyDescent="0.25">
      <c r="A38" s="5" t="s">
        <v>344</v>
      </c>
      <c r="B38" s="6">
        <v>1</v>
      </c>
      <c r="C38" s="7">
        <v>74.53</v>
      </c>
      <c r="D38" s="7">
        <v>77.5</v>
      </c>
      <c r="E38" s="7">
        <f t="shared" si="1"/>
        <v>76.000493419450905</v>
      </c>
      <c r="F38" s="7">
        <v>70</v>
      </c>
      <c r="G38" s="7">
        <v>70</v>
      </c>
      <c r="H38" s="7">
        <f t="shared" si="2"/>
        <v>70</v>
      </c>
      <c r="I38" s="7">
        <f t="shared" si="3"/>
        <v>106.47142857142858</v>
      </c>
      <c r="J38" s="7">
        <f t="shared" si="4"/>
        <v>110.71428571428572</v>
      </c>
      <c r="K38" s="7">
        <f t="shared" si="5"/>
        <v>108.57213345635843</v>
      </c>
    </row>
    <row r="39" spans="1:11" x14ac:dyDescent="0.25">
      <c r="A39" s="2" t="s">
        <v>15</v>
      </c>
      <c r="B39" s="3"/>
      <c r="C39" s="4"/>
      <c r="D39" s="4"/>
      <c r="E39" s="4"/>
      <c r="F39" s="4"/>
      <c r="G39" s="4"/>
      <c r="H39" s="4"/>
      <c r="I39" s="4"/>
      <c r="J39" s="4"/>
      <c r="K39" s="4"/>
    </row>
    <row r="40" spans="1:11" hidden="1" outlineLevel="1" collapsed="1" x14ac:dyDescent="0.25">
      <c r="A40" s="5" t="s">
        <v>308</v>
      </c>
      <c r="B40" s="6">
        <v>2</v>
      </c>
      <c r="C40" s="8"/>
      <c r="D40" s="8"/>
      <c r="E40" s="8"/>
      <c r="F40" s="8"/>
      <c r="G40" s="8"/>
      <c r="H40" s="8"/>
      <c r="I40" s="7"/>
      <c r="J40" s="7"/>
      <c r="K40" s="7"/>
    </row>
    <row r="41" spans="1:11" hidden="1" outlineLevel="1" collapsed="1" x14ac:dyDescent="0.25">
      <c r="A41" s="5" t="s">
        <v>319</v>
      </c>
      <c r="B41" s="6">
        <v>2</v>
      </c>
      <c r="C41" s="8"/>
      <c r="D41" s="8"/>
      <c r="E41" s="8"/>
      <c r="F41" s="8"/>
      <c r="G41" s="8"/>
      <c r="H41" s="8"/>
      <c r="I41" s="7"/>
      <c r="J41" s="7"/>
      <c r="K41" s="7"/>
    </row>
    <row r="42" spans="1:11" hidden="1" outlineLevel="1" collapsed="1" x14ac:dyDescent="0.25">
      <c r="A42" s="5" t="s">
        <v>270</v>
      </c>
      <c r="B42" s="6">
        <v>2</v>
      </c>
      <c r="C42" s="8"/>
      <c r="D42" s="8"/>
      <c r="E42" s="8"/>
      <c r="F42" s="8"/>
      <c r="G42" s="8"/>
      <c r="H42" s="8"/>
      <c r="I42" s="7"/>
      <c r="J42" s="7"/>
      <c r="K42" s="7"/>
    </row>
    <row r="43" spans="1:11" hidden="1" outlineLevel="1" collapsed="1" x14ac:dyDescent="0.25">
      <c r="A43" s="5" t="s">
        <v>320</v>
      </c>
      <c r="B43" s="6">
        <v>2</v>
      </c>
      <c r="C43" s="8"/>
      <c r="D43" s="8"/>
      <c r="E43" s="8"/>
      <c r="F43" s="8"/>
      <c r="G43" s="8"/>
      <c r="H43" s="8"/>
      <c r="I43" s="7"/>
      <c r="J43" s="7"/>
      <c r="K43" s="7"/>
    </row>
    <row r="44" spans="1:11" hidden="1" outlineLevel="1" collapsed="1" x14ac:dyDescent="0.25">
      <c r="A44" s="5" t="s">
        <v>321</v>
      </c>
      <c r="B44" s="6">
        <v>2</v>
      </c>
      <c r="C44" s="8"/>
      <c r="D44" s="8"/>
      <c r="E44" s="8"/>
      <c r="F44" s="8"/>
      <c r="G44" s="8"/>
      <c r="H44" s="8"/>
      <c r="I44" s="7"/>
      <c r="J44" s="7"/>
      <c r="K44" s="7"/>
    </row>
    <row r="45" spans="1:11" hidden="1" outlineLevel="1" collapsed="1" x14ac:dyDescent="0.25">
      <c r="A45" s="5" t="s">
        <v>133</v>
      </c>
      <c r="B45" s="6">
        <v>2</v>
      </c>
      <c r="C45" s="8"/>
      <c r="D45" s="8"/>
      <c r="E45" s="8"/>
      <c r="F45" s="8"/>
      <c r="G45" s="8"/>
      <c r="H45" s="8"/>
      <c r="I45" s="7"/>
      <c r="J45" s="7"/>
      <c r="K45" s="7"/>
    </row>
    <row r="46" spans="1:11" hidden="1" outlineLevel="1" collapsed="1" x14ac:dyDescent="0.25">
      <c r="A46" s="5" t="s">
        <v>322</v>
      </c>
      <c r="B46" s="6">
        <v>2</v>
      </c>
      <c r="C46" s="8"/>
      <c r="D46" s="8"/>
      <c r="E46" s="8"/>
      <c r="F46" s="8"/>
      <c r="G46" s="8"/>
      <c r="H46" s="8"/>
      <c r="I46" s="7"/>
      <c r="J46" s="7"/>
      <c r="K46" s="7"/>
    </row>
    <row r="47" spans="1:11" hidden="1" outlineLevel="1" collapsed="1" x14ac:dyDescent="0.25">
      <c r="A47" s="5" t="s">
        <v>323</v>
      </c>
      <c r="B47" s="6">
        <v>2</v>
      </c>
      <c r="C47" s="8"/>
      <c r="D47" s="8"/>
      <c r="E47" s="8"/>
      <c r="F47" s="8"/>
      <c r="G47" s="8"/>
      <c r="H47" s="8"/>
      <c r="I47" s="7"/>
      <c r="J47" s="7"/>
      <c r="K47" s="7"/>
    </row>
    <row r="48" spans="1:11" hidden="1" outlineLevel="1" collapsed="1" x14ac:dyDescent="0.25">
      <c r="A48" s="5" t="s">
        <v>324</v>
      </c>
      <c r="B48" s="6">
        <v>2</v>
      </c>
      <c r="C48" s="8"/>
      <c r="D48" s="8"/>
      <c r="E48" s="8"/>
      <c r="F48" s="8"/>
      <c r="G48" s="8"/>
      <c r="H48" s="8"/>
      <c r="I48" s="7"/>
      <c r="J48" s="7"/>
      <c r="K48" s="7"/>
    </row>
    <row r="49" spans="1:11" hidden="1" outlineLevel="1" collapsed="1" x14ac:dyDescent="0.25">
      <c r="A49" s="5" t="s">
        <v>325</v>
      </c>
      <c r="B49" s="6">
        <v>2</v>
      </c>
      <c r="C49" s="8"/>
      <c r="D49" s="8"/>
      <c r="E49" s="8"/>
      <c r="F49" s="8"/>
      <c r="G49" s="8"/>
      <c r="H49" s="8"/>
      <c r="I49" s="7"/>
      <c r="J49" s="7"/>
      <c r="K49" s="7"/>
    </row>
    <row r="50" spans="1:11" hidden="1" outlineLevel="1" collapsed="1" x14ac:dyDescent="0.25">
      <c r="A50" s="5" t="s">
        <v>326</v>
      </c>
      <c r="B50" s="6">
        <v>2</v>
      </c>
      <c r="C50" s="8"/>
      <c r="D50" s="8"/>
      <c r="E50" s="8"/>
      <c r="F50" s="8"/>
      <c r="G50" s="8"/>
      <c r="H50" s="8"/>
      <c r="I50" s="7"/>
      <c r="J50" s="7"/>
      <c r="K50" s="7"/>
    </row>
    <row r="51" spans="1:11" hidden="1" outlineLevel="1" collapsed="1" x14ac:dyDescent="0.25">
      <c r="A51" s="5" t="s">
        <v>327</v>
      </c>
      <c r="B51" s="6">
        <v>2</v>
      </c>
      <c r="C51" s="8"/>
      <c r="D51" s="8"/>
      <c r="E51" s="8"/>
      <c r="F51" s="8"/>
      <c r="G51" s="8"/>
      <c r="H51" s="8"/>
      <c r="I51" s="7"/>
      <c r="J51" s="7"/>
      <c r="K51" s="7"/>
    </row>
    <row r="52" spans="1:11" hidden="1" outlineLevel="1" collapsed="1" x14ac:dyDescent="0.25">
      <c r="A52" s="5" t="s">
        <v>120</v>
      </c>
      <c r="B52" s="6">
        <v>2</v>
      </c>
      <c r="C52" s="8"/>
      <c r="D52" s="8"/>
      <c r="E52" s="8"/>
      <c r="F52" s="8"/>
      <c r="G52" s="8"/>
      <c r="H52" s="8"/>
      <c r="I52" s="7"/>
      <c r="J52" s="7"/>
      <c r="K52" s="7"/>
    </row>
    <row r="53" spans="1:11" hidden="1" outlineLevel="1" collapsed="1" x14ac:dyDescent="0.25">
      <c r="A53" s="5" t="s">
        <v>328</v>
      </c>
      <c r="B53" s="6">
        <v>2</v>
      </c>
      <c r="C53" s="8"/>
      <c r="D53" s="8"/>
      <c r="E53" s="8"/>
      <c r="F53" s="8"/>
      <c r="G53" s="8"/>
      <c r="H53" s="8"/>
      <c r="I53" s="7"/>
      <c r="J53" s="7"/>
      <c r="K53" s="7"/>
    </row>
    <row r="54" spans="1:11" hidden="1" outlineLevel="1" collapsed="1" x14ac:dyDescent="0.25">
      <c r="A54" s="5" t="s">
        <v>329</v>
      </c>
      <c r="B54" s="6">
        <v>2</v>
      </c>
      <c r="C54" s="8"/>
      <c r="D54" s="8"/>
      <c r="E54" s="8"/>
      <c r="F54" s="8"/>
      <c r="G54" s="8"/>
      <c r="H54" s="8"/>
      <c r="I54" s="7"/>
      <c r="J54" s="7"/>
      <c r="K54" s="7"/>
    </row>
    <row r="55" spans="1:11" hidden="1" outlineLevel="1" collapsed="1" x14ac:dyDescent="0.25">
      <c r="A55" s="5" t="s">
        <v>330</v>
      </c>
      <c r="B55" s="6">
        <v>2</v>
      </c>
      <c r="C55" s="8"/>
      <c r="D55" s="8"/>
      <c r="E55" s="8"/>
      <c r="F55" s="8"/>
      <c r="G55" s="8"/>
      <c r="H55" s="8"/>
      <c r="I55" s="7"/>
      <c r="J55" s="7"/>
      <c r="K55" s="7"/>
    </row>
    <row r="56" spans="1:11" hidden="1" outlineLevel="1" collapsed="1" x14ac:dyDescent="0.25">
      <c r="A56" s="5" t="s">
        <v>308</v>
      </c>
      <c r="B56" s="6">
        <v>2</v>
      </c>
      <c r="C56" s="8"/>
      <c r="D56" s="8"/>
      <c r="E56" s="8"/>
      <c r="F56" s="8"/>
      <c r="G56" s="8"/>
      <c r="H56" s="8"/>
      <c r="I56" s="7"/>
      <c r="J56" s="7"/>
      <c r="K56" s="7"/>
    </row>
    <row r="57" spans="1:11" hidden="1" outlineLevel="1" collapsed="1" x14ac:dyDescent="0.25">
      <c r="A57" s="5" t="s">
        <v>331</v>
      </c>
      <c r="B57" s="6">
        <v>2</v>
      </c>
      <c r="C57" s="8"/>
      <c r="D57" s="8"/>
      <c r="E57" s="8"/>
      <c r="F57" s="8"/>
      <c r="G57" s="8"/>
      <c r="H57" s="8"/>
      <c r="I57" s="7"/>
      <c r="J57" s="7"/>
      <c r="K57" s="7"/>
    </row>
    <row r="58" spans="1:11" hidden="1" outlineLevel="1" collapsed="1" x14ac:dyDescent="0.25">
      <c r="A58" s="5" t="s">
        <v>332</v>
      </c>
      <c r="B58" s="6">
        <v>2</v>
      </c>
      <c r="C58" s="8"/>
      <c r="D58" s="8"/>
      <c r="E58" s="8"/>
      <c r="F58" s="8"/>
      <c r="G58" s="8"/>
      <c r="H58" s="8"/>
      <c r="I58" s="7"/>
      <c r="J58" s="7"/>
      <c r="K58" s="7"/>
    </row>
    <row r="59" spans="1:11" hidden="1" outlineLevel="1" collapsed="1" x14ac:dyDescent="0.25">
      <c r="A59" s="5" t="s">
        <v>37</v>
      </c>
      <c r="B59" s="6">
        <v>2</v>
      </c>
      <c r="C59" s="8"/>
      <c r="D59" s="8"/>
      <c r="E59" s="8"/>
      <c r="F59" s="8"/>
      <c r="G59" s="8"/>
      <c r="H59" s="8"/>
      <c r="I59" s="7"/>
      <c r="J59" s="7"/>
      <c r="K59" s="7"/>
    </row>
    <row r="60" spans="1:11" hidden="1" outlineLevel="1" collapsed="1" x14ac:dyDescent="0.25">
      <c r="A60" s="5" t="s">
        <v>300</v>
      </c>
      <c r="B60" s="6">
        <v>2</v>
      </c>
      <c r="C60" s="8"/>
      <c r="D60" s="8"/>
      <c r="E60" s="8"/>
      <c r="F60" s="8"/>
      <c r="G60" s="8"/>
      <c r="H60" s="8"/>
      <c r="I60" s="7"/>
      <c r="J60" s="7"/>
      <c r="K60" s="7"/>
    </row>
    <row r="61" spans="1:11" hidden="1" outlineLevel="1" collapsed="1" x14ac:dyDescent="0.25">
      <c r="A61" s="5" t="s">
        <v>333</v>
      </c>
      <c r="B61" s="6">
        <v>2</v>
      </c>
      <c r="C61" s="8"/>
      <c r="D61" s="8"/>
      <c r="E61" s="8"/>
      <c r="F61" s="8"/>
      <c r="G61" s="8"/>
      <c r="H61" s="8"/>
      <c r="I61" s="7"/>
      <c r="J61" s="7"/>
      <c r="K61" s="7"/>
    </row>
    <row r="62" spans="1:11" hidden="1" outlineLevel="1" collapsed="1" x14ac:dyDescent="0.25">
      <c r="A62" s="5" t="s">
        <v>184</v>
      </c>
      <c r="B62" s="6">
        <v>2</v>
      </c>
      <c r="C62" s="8"/>
      <c r="D62" s="8"/>
      <c r="E62" s="8"/>
      <c r="F62" s="8"/>
      <c r="G62" s="8"/>
      <c r="H62" s="8"/>
      <c r="I62" s="7"/>
      <c r="J62" s="7"/>
      <c r="K62" s="7"/>
    </row>
    <row r="63" spans="1:11" hidden="1" outlineLevel="1" collapsed="1" x14ac:dyDescent="0.25">
      <c r="A63" s="5" t="s">
        <v>334</v>
      </c>
      <c r="B63" s="6">
        <v>2</v>
      </c>
      <c r="C63" s="8"/>
      <c r="D63" s="8"/>
      <c r="E63" s="8"/>
      <c r="F63" s="8"/>
      <c r="G63" s="8"/>
      <c r="H63" s="8"/>
      <c r="I63" s="7"/>
      <c r="J63" s="7"/>
      <c r="K63" s="7"/>
    </row>
    <row r="64" spans="1:11" hidden="1" outlineLevel="1" collapsed="1" x14ac:dyDescent="0.25">
      <c r="A64" s="5" t="s">
        <v>335</v>
      </c>
      <c r="B64" s="6">
        <v>2</v>
      </c>
      <c r="C64" s="8"/>
      <c r="D64" s="8"/>
      <c r="E64" s="8"/>
      <c r="F64" s="8"/>
      <c r="G64" s="8"/>
      <c r="H64" s="8"/>
      <c r="I64" s="7"/>
      <c r="J64" s="7"/>
      <c r="K64" s="7"/>
    </row>
    <row r="65" spans="1:11" hidden="1" outlineLevel="1" collapsed="1" x14ac:dyDescent="0.25">
      <c r="A65" s="5" t="s">
        <v>138</v>
      </c>
      <c r="B65" s="6">
        <v>2</v>
      </c>
      <c r="C65" s="8"/>
      <c r="D65" s="8"/>
      <c r="E65" s="8"/>
      <c r="F65" s="8"/>
      <c r="G65" s="8"/>
      <c r="H65" s="8"/>
      <c r="I65" s="7"/>
      <c r="J65" s="7"/>
      <c r="K65" s="7"/>
    </row>
    <row r="66" spans="1:11" hidden="1" outlineLevel="1" collapsed="1" x14ac:dyDescent="0.25">
      <c r="A66" s="5" t="s">
        <v>336</v>
      </c>
      <c r="B66" s="6">
        <v>2</v>
      </c>
      <c r="C66" s="8"/>
      <c r="D66" s="8"/>
      <c r="E66" s="8"/>
      <c r="F66" s="8"/>
      <c r="G66" s="8"/>
      <c r="H66" s="8"/>
      <c r="I66" s="7"/>
      <c r="J66" s="7"/>
      <c r="K66" s="7"/>
    </row>
    <row r="67" spans="1:11" hidden="1" outlineLevel="1" collapsed="1" x14ac:dyDescent="0.25">
      <c r="A67" s="5" t="s">
        <v>337</v>
      </c>
      <c r="B67" s="6">
        <v>2</v>
      </c>
      <c r="C67" s="8"/>
      <c r="D67" s="8"/>
      <c r="E67" s="8"/>
      <c r="F67" s="8"/>
      <c r="G67" s="8"/>
      <c r="H67" s="8"/>
      <c r="I67" s="7"/>
      <c r="J67" s="7"/>
      <c r="K67" s="7"/>
    </row>
    <row r="68" spans="1:11" hidden="1" outlineLevel="1" collapsed="1" x14ac:dyDescent="0.25">
      <c r="A68" s="5" t="s">
        <v>338</v>
      </c>
      <c r="B68" s="6">
        <v>2</v>
      </c>
      <c r="C68" s="8"/>
      <c r="D68" s="8"/>
      <c r="E68" s="8"/>
      <c r="F68" s="8"/>
      <c r="G68" s="8"/>
      <c r="H68" s="8"/>
      <c r="I68" s="7"/>
      <c r="J68" s="7"/>
      <c r="K68" s="7"/>
    </row>
    <row r="69" spans="1:11" hidden="1" outlineLevel="1" collapsed="1" x14ac:dyDescent="0.25">
      <c r="A69" s="5" t="s">
        <v>339</v>
      </c>
      <c r="B69" s="6">
        <v>2</v>
      </c>
      <c r="C69" s="8"/>
      <c r="D69" s="8"/>
      <c r="E69" s="8"/>
      <c r="F69" s="8"/>
      <c r="G69" s="8"/>
      <c r="H69" s="8"/>
      <c r="I69" s="7"/>
      <c r="J69" s="7"/>
      <c r="K69" s="7"/>
    </row>
    <row r="70" spans="1:11" hidden="1" outlineLevel="1" collapsed="1" x14ac:dyDescent="0.25">
      <c r="A70" s="5" t="s">
        <v>340</v>
      </c>
      <c r="B70" s="6">
        <v>2</v>
      </c>
      <c r="C70" s="8"/>
      <c r="D70" s="8"/>
      <c r="E70" s="8"/>
      <c r="F70" s="8"/>
      <c r="G70" s="8"/>
      <c r="H70" s="8"/>
      <c r="I70" s="7"/>
      <c r="J70" s="7"/>
      <c r="K70" s="7"/>
    </row>
    <row r="71" spans="1:11" hidden="1" outlineLevel="1" collapsed="1" x14ac:dyDescent="0.25">
      <c r="A71" s="5" t="s">
        <v>341</v>
      </c>
      <c r="B71" s="6">
        <v>2</v>
      </c>
      <c r="C71" s="8"/>
      <c r="D71" s="8"/>
      <c r="E71" s="8"/>
      <c r="F71" s="8"/>
      <c r="G71" s="8"/>
      <c r="H71" s="8"/>
      <c r="I71" s="7"/>
      <c r="J71" s="7"/>
      <c r="K71" s="7"/>
    </row>
    <row r="72" spans="1:11" hidden="1" outlineLevel="1" collapsed="1" x14ac:dyDescent="0.25">
      <c r="A72" s="5" t="s">
        <v>342</v>
      </c>
      <c r="B72" s="6">
        <v>2</v>
      </c>
      <c r="C72" s="8"/>
      <c r="D72" s="8"/>
      <c r="E72" s="8"/>
      <c r="F72" s="8"/>
      <c r="G72" s="8"/>
      <c r="H72" s="8"/>
      <c r="I72" s="7"/>
      <c r="J72" s="7"/>
      <c r="K72" s="7"/>
    </row>
    <row r="73" spans="1:11" hidden="1" outlineLevel="1" collapsed="1" x14ac:dyDescent="0.25">
      <c r="A73" s="5" t="s">
        <v>343</v>
      </c>
      <c r="B73" s="6">
        <v>2</v>
      </c>
      <c r="C73" s="8"/>
      <c r="D73" s="8"/>
      <c r="E73" s="8"/>
      <c r="F73" s="8"/>
      <c r="G73" s="8"/>
      <c r="H73" s="8"/>
      <c r="I73" s="7"/>
      <c r="J73" s="7"/>
      <c r="K73" s="7"/>
    </row>
    <row r="74" spans="1:11" hidden="1" outlineLevel="1" collapsed="1" x14ac:dyDescent="0.25">
      <c r="A74" s="5" t="s">
        <v>344</v>
      </c>
      <c r="B74" s="6">
        <v>2</v>
      </c>
      <c r="C74" s="8"/>
      <c r="D74" s="8"/>
      <c r="E74" s="8"/>
      <c r="F74" s="8"/>
      <c r="G74" s="8"/>
      <c r="H74" s="8"/>
      <c r="I74" s="7"/>
      <c r="J74" s="7"/>
      <c r="K74" s="7"/>
    </row>
    <row r="75" spans="1:11" collapsed="1" x14ac:dyDescent="0.25"/>
    <row r="76" spans="1:11" x14ac:dyDescent="0.25">
      <c r="A76" s="23" t="s">
        <v>144</v>
      </c>
      <c r="C76" s="24">
        <f>SUM(C4:C38)/35</f>
        <v>73.027428571428601</v>
      </c>
      <c r="D76" s="24">
        <f t="shared" ref="D76:H76" si="6">SUM(D4:D38)/35</f>
        <v>75.742857142857147</v>
      </c>
      <c r="E76" s="24">
        <f t="shared" si="6"/>
        <v>74.371879697783697</v>
      </c>
      <c r="F76" s="24">
        <f t="shared" si="6"/>
        <v>70</v>
      </c>
      <c r="G76" s="24">
        <f t="shared" si="6"/>
        <v>70</v>
      </c>
      <c r="H76" s="24">
        <f t="shared" si="6"/>
        <v>70</v>
      </c>
      <c r="I76" s="94">
        <f t="shared" ref="I76" si="7">C76/F76*100</f>
        <v>104.32489795918372</v>
      </c>
      <c r="J76" s="94">
        <f t="shared" ref="J76" si="8">D76/G76*100</f>
        <v>108.20408163265307</v>
      </c>
      <c r="K76" s="94">
        <f t="shared" ref="K76" si="9">E76/H76*100</f>
        <v>106.24554242540529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8"/>
  <sheetViews>
    <sheetView topLeftCell="A16" workbookViewId="0">
      <selection activeCell="C36" sqref="C36"/>
    </sheetView>
  </sheetViews>
  <sheetFormatPr defaultRowHeight="15" x14ac:dyDescent="0.25"/>
  <cols>
    <col min="1" max="1" width="29.42578125" customWidth="1"/>
  </cols>
  <sheetData>
    <row r="1" spans="1:11" x14ac:dyDescent="0.25">
      <c r="A1" s="108" t="s">
        <v>0</v>
      </c>
      <c r="B1" s="108" t="s">
        <v>1</v>
      </c>
      <c r="C1" s="106" t="s">
        <v>645</v>
      </c>
      <c r="D1" s="108"/>
      <c r="E1" s="108"/>
      <c r="F1" s="108" t="s">
        <v>2</v>
      </c>
      <c r="G1" s="108"/>
      <c r="H1" s="108"/>
      <c r="I1" s="108" t="s">
        <v>3</v>
      </c>
      <c r="J1" s="108"/>
      <c r="K1" s="108"/>
    </row>
    <row r="2" spans="1:11" x14ac:dyDescent="0.25">
      <c r="A2" s="108"/>
      <c r="B2" s="108"/>
      <c r="C2" s="45" t="s">
        <v>4</v>
      </c>
      <c r="D2" s="45" t="s">
        <v>5</v>
      </c>
      <c r="E2" s="45" t="s">
        <v>6</v>
      </c>
      <c r="F2" s="45" t="s">
        <v>4</v>
      </c>
      <c r="G2" s="45" t="s">
        <v>5</v>
      </c>
      <c r="H2" s="45" t="s">
        <v>6</v>
      </c>
      <c r="I2" s="45" t="s">
        <v>4</v>
      </c>
      <c r="J2" s="45" t="s">
        <v>5</v>
      </c>
      <c r="K2" s="45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46" t="s">
        <v>457</v>
      </c>
      <c r="B4" s="47">
        <v>1</v>
      </c>
      <c r="C4" s="48">
        <v>81.430000000000007</v>
      </c>
      <c r="D4" s="48">
        <v>85.71</v>
      </c>
      <c r="E4" s="7">
        <f>GEOMEAN(C4:D4)</f>
        <v>83.542595722182341</v>
      </c>
      <c r="F4" s="48">
        <v>81.430000000000007</v>
      </c>
      <c r="G4" s="48">
        <v>95</v>
      </c>
      <c r="H4" s="7">
        <f>GEOMEAN(F4:G4)</f>
        <v>87.953680991758389</v>
      </c>
      <c r="I4" s="7">
        <f t="shared" ref="I4:K4" si="0">C4/F4*100</f>
        <v>100</v>
      </c>
      <c r="J4" s="7">
        <f t="shared" si="0"/>
        <v>90.221052631578942</v>
      </c>
      <c r="K4" s="7">
        <f t="shared" si="0"/>
        <v>94.984763321060555</v>
      </c>
    </row>
    <row r="5" spans="1:11" x14ac:dyDescent="0.25">
      <c r="A5" s="46" t="s">
        <v>458</v>
      </c>
      <c r="B5" s="47">
        <v>1</v>
      </c>
      <c r="C5" s="49"/>
      <c r="D5" s="49"/>
      <c r="E5" s="7"/>
      <c r="F5" s="49"/>
      <c r="G5" s="49"/>
      <c r="H5" s="7"/>
      <c r="I5" s="7"/>
      <c r="J5" s="7"/>
      <c r="K5" s="7"/>
    </row>
    <row r="6" spans="1:11" x14ac:dyDescent="0.25">
      <c r="A6" s="46" t="s">
        <v>459</v>
      </c>
      <c r="B6" s="47">
        <v>1</v>
      </c>
      <c r="C6" s="48">
        <v>60</v>
      </c>
      <c r="D6" s="48">
        <v>60</v>
      </c>
      <c r="E6" s="7">
        <f t="shared" ref="E6:E18" si="1">GEOMEAN(C6:D6)</f>
        <v>60</v>
      </c>
      <c r="F6" s="48">
        <v>60</v>
      </c>
      <c r="G6" s="48">
        <v>60</v>
      </c>
      <c r="H6" s="7">
        <f t="shared" ref="H6:H22" si="2">GEOMEAN(F6:G6)</f>
        <v>60</v>
      </c>
      <c r="I6" s="7">
        <f t="shared" ref="I6:I18" si="3">C6/F6*100</f>
        <v>100</v>
      </c>
      <c r="J6" s="7">
        <f t="shared" ref="J6:J18" si="4">D6/G6*100</f>
        <v>100</v>
      </c>
      <c r="K6" s="7">
        <f t="shared" ref="K6:K18" si="5">E6/H6*100</f>
        <v>100</v>
      </c>
    </row>
    <row r="7" spans="1:11" x14ac:dyDescent="0.25">
      <c r="A7" s="46" t="s">
        <v>460</v>
      </c>
      <c r="B7" s="47">
        <v>1</v>
      </c>
      <c r="C7" s="48">
        <v>92.86</v>
      </c>
      <c r="D7" s="48">
        <v>92.86</v>
      </c>
      <c r="E7" s="7">
        <f t="shared" si="1"/>
        <v>92.86</v>
      </c>
      <c r="F7" s="48">
        <v>92.86</v>
      </c>
      <c r="G7" s="48">
        <v>92.86</v>
      </c>
      <c r="H7" s="7">
        <f t="shared" si="2"/>
        <v>92.86</v>
      </c>
      <c r="I7" s="7">
        <f t="shared" si="3"/>
        <v>100</v>
      </c>
      <c r="J7" s="7">
        <f t="shared" si="4"/>
        <v>100</v>
      </c>
      <c r="K7" s="7">
        <f t="shared" si="5"/>
        <v>100</v>
      </c>
    </row>
    <row r="8" spans="1:11" x14ac:dyDescent="0.25">
      <c r="A8" s="46" t="s">
        <v>461</v>
      </c>
      <c r="B8" s="47">
        <v>1</v>
      </c>
      <c r="C8" s="49"/>
      <c r="D8" s="49"/>
      <c r="E8" s="7"/>
      <c r="F8" s="49"/>
      <c r="G8" s="49"/>
      <c r="H8" s="7"/>
      <c r="I8" s="7"/>
      <c r="J8" s="7"/>
      <c r="K8" s="7"/>
    </row>
    <row r="9" spans="1:11" x14ac:dyDescent="0.25">
      <c r="A9" s="46" t="s">
        <v>462</v>
      </c>
      <c r="B9" s="47">
        <v>1</v>
      </c>
      <c r="C9" s="48">
        <v>85.72</v>
      </c>
      <c r="D9" s="48">
        <v>92.86</v>
      </c>
      <c r="E9" s="7">
        <f t="shared" si="1"/>
        <v>89.218603441210618</v>
      </c>
      <c r="F9" s="48">
        <v>78.569999999999993</v>
      </c>
      <c r="G9" s="48">
        <v>78.569999999999993</v>
      </c>
      <c r="H9" s="7">
        <f t="shared" si="2"/>
        <v>78.569999999999993</v>
      </c>
      <c r="I9" s="7">
        <f t="shared" si="3"/>
        <v>109.10016545755379</v>
      </c>
      <c r="J9" s="7">
        <f t="shared" si="4"/>
        <v>118.18760341097112</v>
      </c>
      <c r="K9" s="7">
        <f t="shared" si="5"/>
        <v>113.55301443453052</v>
      </c>
    </row>
    <row r="10" spans="1:11" x14ac:dyDescent="0.25">
      <c r="A10" s="46" t="s">
        <v>463</v>
      </c>
      <c r="B10" s="47">
        <v>1</v>
      </c>
      <c r="C10" s="49"/>
      <c r="D10" s="49"/>
      <c r="E10" s="7"/>
      <c r="F10" s="49"/>
      <c r="G10" s="49"/>
      <c r="H10" s="7"/>
      <c r="I10" s="7"/>
      <c r="J10" s="7"/>
      <c r="K10" s="7"/>
    </row>
    <row r="11" spans="1:11" x14ac:dyDescent="0.25">
      <c r="A11" s="46" t="s">
        <v>464</v>
      </c>
      <c r="B11" s="47">
        <v>1</v>
      </c>
      <c r="C11" s="48">
        <v>71.67</v>
      </c>
      <c r="D11" s="48">
        <v>71.67</v>
      </c>
      <c r="E11" s="7">
        <f t="shared" si="1"/>
        <v>71.67</v>
      </c>
      <c r="F11" s="48">
        <v>64.290000000000006</v>
      </c>
      <c r="G11" s="48">
        <v>64.290000000000006</v>
      </c>
      <c r="H11" s="7">
        <f t="shared" si="2"/>
        <v>64.290000000000006</v>
      </c>
      <c r="I11" s="7">
        <f t="shared" si="3"/>
        <v>111.47923471768549</v>
      </c>
      <c r="J11" s="7">
        <f t="shared" si="4"/>
        <v>111.47923471768549</v>
      </c>
      <c r="K11" s="7">
        <f t="shared" si="5"/>
        <v>111.47923471768549</v>
      </c>
    </row>
    <row r="12" spans="1:11" x14ac:dyDescent="0.25">
      <c r="A12" s="46" t="s">
        <v>465</v>
      </c>
      <c r="B12" s="47">
        <v>1</v>
      </c>
      <c r="C12" s="49"/>
      <c r="D12" s="49"/>
      <c r="E12" s="7"/>
      <c r="F12" s="49"/>
      <c r="G12" s="49"/>
      <c r="H12" s="7"/>
      <c r="I12" s="7"/>
      <c r="J12" s="7"/>
      <c r="K12" s="7"/>
    </row>
    <row r="13" spans="1:11" x14ac:dyDescent="0.25">
      <c r="A13" s="46" t="s">
        <v>466</v>
      </c>
      <c r="B13" s="47">
        <v>1</v>
      </c>
      <c r="C13" s="48">
        <v>75</v>
      </c>
      <c r="D13" s="48">
        <v>75</v>
      </c>
      <c r="E13" s="7">
        <f t="shared" si="1"/>
        <v>75</v>
      </c>
      <c r="F13" s="48">
        <v>75</v>
      </c>
      <c r="G13" s="48">
        <v>75</v>
      </c>
      <c r="H13" s="7">
        <f t="shared" si="2"/>
        <v>75</v>
      </c>
      <c r="I13" s="7">
        <f t="shared" si="3"/>
        <v>100</v>
      </c>
      <c r="J13" s="7">
        <f t="shared" si="4"/>
        <v>100</v>
      </c>
      <c r="K13" s="7">
        <f t="shared" si="5"/>
        <v>100</v>
      </c>
    </row>
    <row r="14" spans="1:11" x14ac:dyDescent="0.25">
      <c r="A14" s="46" t="s">
        <v>270</v>
      </c>
      <c r="B14" s="47">
        <v>1</v>
      </c>
      <c r="C14" s="49"/>
      <c r="D14" s="49"/>
      <c r="E14" s="7"/>
      <c r="F14" s="49"/>
      <c r="G14" s="49"/>
      <c r="H14" s="7"/>
      <c r="I14" s="7"/>
      <c r="J14" s="7"/>
      <c r="K14" s="7"/>
    </row>
    <row r="15" spans="1:11" x14ac:dyDescent="0.25">
      <c r="A15" s="46" t="s">
        <v>467</v>
      </c>
      <c r="B15" s="47">
        <v>1</v>
      </c>
      <c r="C15" s="49"/>
      <c r="D15" s="49"/>
      <c r="E15" s="7"/>
      <c r="F15" s="49"/>
      <c r="G15" s="49"/>
      <c r="H15" s="7"/>
      <c r="I15" s="7"/>
      <c r="J15" s="7"/>
      <c r="K15" s="7"/>
    </row>
    <row r="16" spans="1:11" x14ac:dyDescent="0.25">
      <c r="A16" s="46" t="s">
        <v>468</v>
      </c>
      <c r="B16" s="47">
        <v>1</v>
      </c>
      <c r="C16" s="48">
        <v>81.430000000000007</v>
      </c>
      <c r="D16" s="48">
        <v>85.71</v>
      </c>
      <c r="E16" s="7">
        <f t="shared" si="1"/>
        <v>83.542595722182341</v>
      </c>
      <c r="F16" s="48">
        <v>81.430000000000007</v>
      </c>
      <c r="G16" s="48">
        <v>82.86</v>
      </c>
      <c r="H16" s="7">
        <f t="shared" si="2"/>
        <v>82.141888217887953</v>
      </c>
      <c r="I16" s="7">
        <f t="shared" si="3"/>
        <v>100</v>
      </c>
      <c r="J16" s="7">
        <f t="shared" si="4"/>
        <v>103.43953656770455</v>
      </c>
      <c r="K16" s="7">
        <f t="shared" si="5"/>
        <v>101.70522924987905</v>
      </c>
    </row>
    <row r="17" spans="1:11" x14ac:dyDescent="0.25">
      <c r="A17" s="46" t="s">
        <v>113</v>
      </c>
      <c r="B17" s="47">
        <v>1</v>
      </c>
      <c r="C17" s="49"/>
      <c r="D17" s="49"/>
      <c r="E17" s="7"/>
      <c r="F17" s="49"/>
      <c r="G17" s="49"/>
      <c r="H17" s="7"/>
      <c r="I17" s="7"/>
      <c r="J17" s="7"/>
      <c r="K17" s="7"/>
    </row>
    <row r="18" spans="1:11" x14ac:dyDescent="0.25">
      <c r="A18" s="46" t="s">
        <v>469</v>
      </c>
      <c r="B18" s="47">
        <v>1</v>
      </c>
      <c r="C18" s="48">
        <v>78.569999999999993</v>
      </c>
      <c r="D18" s="48">
        <v>78.569999999999993</v>
      </c>
      <c r="E18" s="7">
        <f t="shared" si="1"/>
        <v>78.569999999999993</v>
      </c>
      <c r="F18" s="48">
        <v>78.569999999999993</v>
      </c>
      <c r="G18" s="48">
        <v>78.569999999999993</v>
      </c>
      <c r="H18" s="7">
        <f t="shared" si="2"/>
        <v>78.569999999999993</v>
      </c>
      <c r="I18" s="7">
        <f t="shared" si="3"/>
        <v>100</v>
      </c>
      <c r="J18" s="7">
        <f t="shared" si="4"/>
        <v>100</v>
      </c>
      <c r="K18" s="7">
        <f t="shared" si="5"/>
        <v>100</v>
      </c>
    </row>
    <row r="19" spans="1:11" x14ac:dyDescent="0.25">
      <c r="A19" s="19" t="s">
        <v>15</v>
      </c>
      <c r="B19" s="3"/>
      <c r="C19" s="4"/>
      <c r="D19" s="4"/>
      <c r="E19" s="4"/>
      <c r="F19" s="4"/>
      <c r="G19" s="4"/>
      <c r="H19" s="7"/>
      <c r="I19" s="4"/>
      <c r="J19" s="4"/>
      <c r="K19" s="4"/>
    </row>
    <row r="20" spans="1:11" x14ac:dyDescent="0.25">
      <c r="A20" s="46" t="s">
        <v>457</v>
      </c>
      <c r="B20" s="47">
        <v>2</v>
      </c>
      <c r="C20" s="49"/>
      <c r="D20" s="49"/>
      <c r="E20" s="49"/>
      <c r="F20" s="48">
        <v>110</v>
      </c>
      <c r="G20" s="48">
        <v>110</v>
      </c>
      <c r="H20" s="7">
        <f t="shared" si="2"/>
        <v>110</v>
      </c>
      <c r="I20" s="7">
        <f t="shared" ref="I20" si="6">C20/F20*100</f>
        <v>0</v>
      </c>
      <c r="J20" s="7">
        <f t="shared" ref="J20" si="7">D20/G20*100</f>
        <v>0</v>
      </c>
      <c r="K20" s="7">
        <f t="shared" ref="K20" si="8">E20/H20*100</f>
        <v>0</v>
      </c>
    </row>
    <row r="21" spans="1:11" x14ac:dyDescent="0.25">
      <c r="A21" s="46" t="s">
        <v>458</v>
      </c>
      <c r="B21" s="47">
        <v>2</v>
      </c>
      <c r="C21" s="49"/>
      <c r="D21" s="49"/>
      <c r="E21" s="49"/>
      <c r="F21" s="49"/>
      <c r="G21" s="49"/>
      <c r="H21" s="7"/>
      <c r="I21" s="48"/>
      <c r="J21" s="48"/>
      <c r="K21" s="48"/>
    </row>
    <row r="22" spans="1:11" x14ac:dyDescent="0.25">
      <c r="A22" s="46" t="s">
        <v>459</v>
      </c>
      <c r="B22" s="47">
        <v>2</v>
      </c>
      <c r="C22" s="49"/>
      <c r="D22" s="49"/>
      <c r="E22" s="49"/>
      <c r="F22" s="48">
        <v>57.14</v>
      </c>
      <c r="G22" s="48">
        <v>57.14</v>
      </c>
      <c r="H22" s="7">
        <f t="shared" si="2"/>
        <v>57.14</v>
      </c>
      <c r="I22" s="7">
        <f t="shared" ref="I22" si="9">C22/F22*100</f>
        <v>0</v>
      </c>
      <c r="J22" s="7">
        <f t="shared" ref="J22" si="10">D22/G22*100</f>
        <v>0</v>
      </c>
      <c r="K22" s="7">
        <f t="shared" ref="K22" si="11">E22/H22*100</f>
        <v>0</v>
      </c>
    </row>
    <row r="23" spans="1:11" x14ac:dyDescent="0.25">
      <c r="A23" s="46" t="s">
        <v>460</v>
      </c>
      <c r="B23" s="47">
        <v>2</v>
      </c>
      <c r="C23" s="49"/>
      <c r="D23" s="49"/>
      <c r="E23" s="49"/>
      <c r="F23" s="49"/>
      <c r="G23" s="49"/>
      <c r="H23" s="49"/>
      <c r="I23" s="48"/>
      <c r="J23" s="48"/>
      <c r="K23" s="48"/>
    </row>
    <row r="24" spans="1:11" x14ac:dyDescent="0.25">
      <c r="A24" s="46" t="s">
        <v>461</v>
      </c>
      <c r="B24" s="47">
        <v>2</v>
      </c>
      <c r="C24" s="49"/>
      <c r="D24" s="49"/>
      <c r="E24" s="49"/>
      <c r="F24" s="49"/>
      <c r="G24" s="49"/>
      <c r="H24" s="49"/>
      <c r="I24" s="48"/>
      <c r="J24" s="48"/>
      <c r="K24" s="48"/>
    </row>
    <row r="25" spans="1:11" x14ac:dyDescent="0.25">
      <c r="A25" s="46" t="s">
        <v>462</v>
      </c>
      <c r="B25" s="47">
        <v>2</v>
      </c>
      <c r="C25" s="49"/>
      <c r="D25" s="49"/>
      <c r="E25" s="49"/>
      <c r="F25" s="49"/>
      <c r="G25" s="49"/>
      <c r="H25" s="49"/>
      <c r="I25" s="48"/>
      <c r="J25" s="48"/>
      <c r="K25" s="48"/>
    </row>
    <row r="26" spans="1:11" x14ac:dyDescent="0.25">
      <c r="A26" s="46" t="s">
        <v>463</v>
      </c>
      <c r="B26" s="47">
        <v>2</v>
      </c>
      <c r="C26" s="49"/>
      <c r="D26" s="49"/>
      <c r="E26" s="49"/>
      <c r="F26" s="49"/>
      <c r="G26" s="49"/>
      <c r="H26" s="49"/>
      <c r="I26" s="48"/>
      <c r="J26" s="48"/>
      <c r="K26" s="48"/>
    </row>
    <row r="27" spans="1:11" x14ac:dyDescent="0.25">
      <c r="A27" s="46" t="s">
        <v>464</v>
      </c>
      <c r="B27" s="47">
        <v>2</v>
      </c>
      <c r="C27" s="49"/>
      <c r="D27" s="49"/>
      <c r="E27" s="49"/>
      <c r="F27" s="49"/>
      <c r="G27" s="49"/>
      <c r="H27" s="49"/>
      <c r="I27" s="48"/>
      <c r="J27" s="48"/>
      <c r="K27" s="48"/>
    </row>
    <row r="28" spans="1:11" x14ac:dyDescent="0.25">
      <c r="A28" s="46" t="s">
        <v>465</v>
      </c>
      <c r="B28" s="47">
        <v>2</v>
      </c>
      <c r="C28" s="49"/>
      <c r="D28" s="49"/>
      <c r="E28" s="49"/>
      <c r="F28" s="49"/>
      <c r="G28" s="49"/>
      <c r="H28" s="49"/>
      <c r="I28" s="48"/>
      <c r="J28" s="48"/>
      <c r="K28" s="48"/>
    </row>
    <row r="29" spans="1:11" x14ac:dyDescent="0.25">
      <c r="A29" s="46" t="s">
        <v>466</v>
      </c>
      <c r="B29" s="47">
        <v>2</v>
      </c>
      <c r="C29" s="49"/>
      <c r="D29" s="49"/>
      <c r="E29" s="49"/>
      <c r="F29" s="49"/>
      <c r="G29" s="49"/>
      <c r="H29" s="49"/>
      <c r="I29" s="48"/>
      <c r="J29" s="48"/>
      <c r="K29" s="48"/>
    </row>
    <row r="30" spans="1:11" x14ac:dyDescent="0.25">
      <c r="A30" s="46" t="s">
        <v>270</v>
      </c>
      <c r="B30" s="47">
        <v>2</v>
      </c>
      <c r="C30" s="49"/>
      <c r="D30" s="49"/>
      <c r="E30" s="49"/>
      <c r="F30" s="49"/>
      <c r="G30" s="49"/>
      <c r="H30" s="49"/>
      <c r="I30" s="48"/>
      <c r="J30" s="48"/>
      <c r="K30" s="48"/>
    </row>
    <row r="31" spans="1:11" x14ac:dyDescent="0.25">
      <c r="A31" s="46" t="s">
        <v>467</v>
      </c>
      <c r="B31" s="47">
        <v>2</v>
      </c>
      <c r="C31" s="49"/>
      <c r="D31" s="49"/>
      <c r="E31" s="49"/>
      <c r="F31" s="49"/>
      <c r="G31" s="49"/>
      <c r="H31" s="49"/>
      <c r="I31" s="48"/>
      <c r="J31" s="48"/>
      <c r="K31" s="48"/>
    </row>
    <row r="32" spans="1:11" x14ac:dyDescent="0.25">
      <c r="A32" s="46" t="s">
        <v>468</v>
      </c>
      <c r="B32" s="47">
        <v>2</v>
      </c>
      <c r="C32" s="49"/>
      <c r="D32" s="49"/>
      <c r="E32" s="49"/>
      <c r="F32" s="49"/>
      <c r="G32" s="49"/>
      <c r="H32" s="49"/>
      <c r="I32" s="48"/>
      <c r="J32" s="48"/>
      <c r="K32" s="48"/>
    </row>
    <row r="33" spans="1:11" x14ac:dyDescent="0.25">
      <c r="A33" s="46" t="s">
        <v>113</v>
      </c>
      <c r="B33" s="47">
        <v>2</v>
      </c>
      <c r="C33" s="49"/>
      <c r="D33" s="49"/>
      <c r="E33" s="49"/>
      <c r="F33" s="49"/>
      <c r="G33" s="49"/>
      <c r="H33" s="49"/>
      <c r="I33" s="48"/>
      <c r="J33" s="48"/>
      <c r="K33" s="48"/>
    </row>
    <row r="34" spans="1:11" x14ac:dyDescent="0.25">
      <c r="A34" s="46" t="s">
        <v>469</v>
      </c>
      <c r="B34" s="47">
        <v>2</v>
      </c>
      <c r="C34" s="49"/>
      <c r="D34" s="49"/>
      <c r="E34" s="49"/>
      <c r="F34" s="49"/>
      <c r="G34" s="49"/>
      <c r="H34" s="49"/>
      <c r="I34" s="48"/>
      <c r="J34" s="48"/>
      <c r="K34" s="48"/>
    </row>
    <row r="36" spans="1:11" x14ac:dyDescent="0.25">
      <c r="A36" s="23" t="s">
        <v>143</v>
      </c>
      <c r="C36" s="24">
        <f>SUM(C4:C18)/8</f>
        <v>78.335000000000008</v>
      </c>
      <c r="D36" s="24">
        <f t="shared" ref="D36:H36" si="12">SUM(D4:D18)/8</f>
        <v>80.297500000000014</v>
      </c>
      <c r="E36" s="24">
        <f t="shared" si="12"/>
        <v>79.30047436069691</v>
      </c>
      <c r="F36" s="24">
        <f t="shared" si="12"/>
        <v>76.518750000000011</v>
      </c>
      <c r="G36" s="24">
        <f t="shared" si="12"/>
        <v>78.393750000000011</v>
      </c>
      <c r="H36" s="24">
        <f t="shared" si="12"/>
        <v>77.423196151205786</v>
      </c>
      <c r="I36" s="94">
        <f t="shared" ref="I36" si="13">C36/F36*100</f>
        <v>102.37360124152576</v>
      </c>
      <c r="J36" s="94">
        <f t="shared" ref="J36" si="14">D36/G36*100</f>
        <v>102.4284461452603</v>
      </c>
      <c r="K36" s="94">
        <f t="shared" ref="K36" si="15">E36/H36*100</f>
        <v>102.42469738116317</v>
      </c>
    </row>
    <row r="38" spans="1:11" x14ac:dyDescent="0.25">
      <c r="A38" s="23" t="s">
        <v>145</v>
      </c>
      <c r="F38">
        <f>(F20+F22)/2</f>
        <v>83.57</v>
      </c>
      <c r="G38">
        <f t="shared" ref="G38:H38" si="16">(G20+G22)/2</f>
        <v>83.57</v>
      </c>
      <c r="H38">
        <f t="shared" si="16"/>
        <v>83.57</v>
      </c>
      <c r="I38" s="94">
        <f t="shared" ref="I38" si="17">C38/F38*100</f>
        <v>0</v>
      </c>
      <c r="J38" s="94">
        <f t="shared" ref="J38" si="18">D38/G38*100</f>
        <v>0</v>
      </c>
      <c r="K38" s="94">
        <f t="shared" ref="K38" si="19">E38/H38*100</f>
        <v>0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K26"/>
  <sheetViews>
    <sheetView workbookViewId="0">
      <pane ySplit="2" topLeftCell="A3" activePane="bottomLeft" state="frozen"/>
      <selection pane="bottomLeft" activeCell="O9" sqref="O9"/>
    </sheetView>
  </sheetViews>
  <sheetFormatPr defaultRowHeight="15" outlineLevelRow="1" x14ac:dyDescent="0.25"/>
  <cols>
    <col min="1" max="1" width="28.5703125" style="78" customWidth="1"/>
    <col min="2" max="2" width="7.140625" style="78" customWidth="1"/>
    <col min="3" max="10" width="14.28515625" style="78" customWidth="1"/>
    <col min="11" max="11" width="14.140625" style="78" customWidth="1"/>
    <col min="12" max="16384" width="9.140625" style="78"/>
  </cols>
  <sheetData>
    <row r="1" spans="1:11" x14ac:dyDescent="0.25">
      <c r="A1" s="109" t="s">
        <v>0</v>
      </c>
      <c r="B1" s="109" t="s">
        <v>1</v>
      </c>
      <c r="C1" s="109" t="s">
        <v>645</v>
      </c>
      <c r="D1" s="109"/>
      <c r="E1" s="109"/>
      <c r="F1" s="109" t="s">
        <v>634</v>
      </c>
      <c r="G1" s="109"/>
      <c r="H1" s="109"/>
      <c r="I1" s="109" t="s">
        <v>3</v>
      </c>
      <c r="J1" s="109"/>
      <c r="K1" s="109"/>
    </row>
    <row r="2" spans="1:11" x14ac:dyDescent="0.25">
      <c r="A2" s="109"/>
      <c r="B2" s="109"/>
      <c r="C2" s="77" t="s">
        <v>4</v>
      </c>
      <c r="D2" s="77" t="s">
        <v>5</v>
      </c>
      <c r="E2" s="77" t="s">
        <v>6</v>
      </c>
      <c r="F2" s="77" t="s">
        <v>4</v>
      </c>
      <c r="G2" s="77" t="s">
        <v>5</v>
      </c>
      <c r="H2" s="77" t="s">
        <v>6</v>
      </c>
      <c r="I2" s="77" t="s">
        <v>4</v>
      </c>
      <c r="J2" s="77" t="s">
        <v>5</v>
      </c>
      <c r="K2" s="77" t="s">
        <v>6</v>
      </c>
    </row>
    <row r="3" spans="1:11" x14ac:dyDescent="0.25">
      <c r="A3" s="36" t="s">
        <v>7</v>
      </c>
      <c r="B3" s="52"/>
      <c r="C3" s="53"/>
      <c r="D3" s="53"/>
      <c r="E3" s="53"/>
      <c r="F3" s="53"/>
      <c r="G3" s="53"/>
      <c r="H3" s="53"/>
      <c r="I3" s="53"/>
      <c r="J3" s="53"/>
      <c r="K3" s="53"/>
    </row>
    <row r="4" spans="1:11" outlineLevel="1" collapsed="1" x14ac:dyDescent="0.25">
      <c r="A4" s="39" t="s">
        <v>614</v>
      </c>
      <c r="B4" s="40">
        <v>1</v>
      </c>
      <c r="C4" s="42">
        <v>92.85</v>
      </c>
      <c r="D4" s="42">
        <v>92.85</v>
      </c>
      <c r="E4" s="7">
        <f>GEOMEAN(C4:D4)</f>
        <v>92.85</v>
      </c>
      <c r="F4" s="42">
        <v>92.85</v>
      </c>
      <c r="G4" s="42">
        <v>92.85</v>
      </c>
      <c r="H4" s="7">
        <f>GEOMEAN(F4:G4)</f>
        <v>92.85</v>
      </c>
      <c r="I4" s="42">
        <f>F4/C4*100</f>
        <v>100</v>
      </c>
      <c r="J4" s="42">
        <f>G4/D4*100</f>
        <v>100</v>
      </c>
      <c r="K4" s="42">
        <f>H4/E4*100</f>
        <v>100</v>
      </c>
    </row>
    <row r="5" spans="1:11" outlineLevel="1" collapsed="1" x14ac:dyDescent="0.25">
      <c r="A5" s="39" t="s">
        <v>615</v>
      </c>
      <c r="B5" s="40">
        <v>1</v>
      </c>
      <c r="C5" s="41"/>
      <c r="D5" s="41"/>
      <c r="E5" s="7"/>
      <c r="F5" s="42"/>
      <c r="G5" s="42"/>
      <c r="H5" s="7"/>
      <c r="I5" s="42"/>
      <c r="J5" s="42"/>
      <c r="K5" s="42"/>
    </row>
    <row r="6" spans="1:11" outlineLevel="1" collapsed="1" x14ac:dyDescent="0.25">
      <c r="A6" s="39" t="s">
        <v>616</v>
      </c>
      <c r="B6" s="40">
        <v>1</v>
      </c>
      <c r="C6" s="41"/>
      <c r="D6" s="41"/>
      <c r="E6" s="7"/>
      <c r="F6" s="42"/>
      <c r="G6" s="42"/>
      <c r="H6" s="7"/>
      <c r="I6" s="42"/>
      <c r="J6" s="42"/>
      <c r="K6" s="42"/>
    </row>
    <row r="7" spans="1:11" outlineLevel="1" collapsed="1" x14ac:dyDescent="0.25">
      <c r="A7" s="39" t="s">
        <v>617</v>
      </c>
      <c r="B7" s="40">
        <v>1</v>
      </c>
      <c r="C7" s="42">
        <v>81.25</v>
      </c>
      <c r="D7" s="42">
        <v>81.25</v>
      </c>
      <c r="E7" s="7">
        <f t="shared" ref="E7:E11" si="0">GEOMEAN(C7:D7)</f>
        <v>81.25</v>
      </c>
      <c r="F7" s="42">
        <v>81.25</v>
      </c>
      <c r="G7" s="42">
        <v>81.25</v>
      </c>
      <c r="H7" s="7">
        <f t="shared" ref="H7:H11" si="1">GEOMEAN(F7:G7)</f>
        <v>81.25</v>
      </c>
      <c r="I7" s="42">
        <f t="shared" ref="I7:I11" si="2">F7/C7*100</f>
        <v>100</v>
      </c>
      <c r="J7" s="42">
        <f t="shared" ref="J7:J11" si="3">G7/D7*100</f>
        <v>100</v>
      </c>
      <c r="K7" s="42">
        <f t="shared" ref="K7:K11" si="4">H7/E7*100</f>
        <v>100</v>
      </c>
    </row>
    <row r="8" spans="1:11" outlineLevel="1" collapsed="1" x14ac:dyDescent="0.25">
      <c r="A8" s="39" t="s">
        <v>618</v>
      </c>
      <c r="B8" s="40">
        <v>1</v>
      </c>
      <c r="C8" s="41"/>
      <c r="D8" s="41"/>
      <c r="E8" s="7"/>
      <c r="F8" s="42"/>
      <c r="G8" s="42"/>
      <c r="H8" s="7"/>
      <c r="I8" s="42"/>
      <c r="J8" s="42"/>
      <c r="K8" s="42"/>
    </row>
    <row r="9" spans="1:11" outlineLevel="1" collapsed="1" x14ac:dyDescent="0.25">
      <c r="A9" s="39" t="s">
        <v>226</v>
      </c>
      <c r="B9" s="40">
        <v>1</v>
      </c>
      <c r="C9" s="42">
        <v>92.85</v>
      </c>
      <c r="D9" s="42">
        <v>92.85</v>
      </c>
      <c r="E9" s="7">
        <f t="shared" si="0"/>
        <v>92.85</v>
      </c>
      <c r="F9" s="42">
        <v>92.85</v>
      </c>
      <c r="G9" s="42">
        <v>92.85</v>
      </c>
      <c r="H9" s="7">
        <f t="shared" si="1"/>
        <v>92.85</v>
      </c>
      <c r="I9" s="42">
        <f t="shared" si="2"/>
        <v>100</v>
      </c>
      <c r="J9" s="42">
        <f t="shared" si="3"/>
        <v>100</v>
      </c>
      <c r="K9" s="42">
        <f t="shared" si="4"/>
        <v>100</v>
      </c>
    </row>
    <row r="10" spans="1:11" outlineLevel="1" collapsed="1" x14ac:dyDescent="0.25">
      <c r="A10" s="39" t="s">
        <v>619</v>
      </c>
      <c r="B10" s="40">
        <v>1</v>
      </c>
      <c r="C10" s="42">
        <v>75</v>
      </c>
      <c r="D10" s="42">
        <v>75</v>
      </c>
      <c r="E10" s="7">
        <f t="shared" si="0"/>
        <v>75</v>
      </c>
      <c r="F10" s="42">
        <v>75</v>
      </c>
      <c r="G10" s="42">
        <v>75</v>
      </c>
      <c r="H10" s="7">
        <f t="shared" si="1"/>
        <v>75</v>
      </c>
      <c r="I10" s="42">
        <f t="shared" si="2"/>
        <v>100</v>
      </c>
      <c r="J10" s="42">
        <f t="shared" si="3"/>
        <v>100</v>
      </c>
      <c r="K10" s="42">
        <f t="shared" si="4"/>
        <v>100</v>
      </c>
    </row>
    <row r="11" spans="1:11" outlineLevel="1" collapsed="1" x14ac:dyDescent="0.25">
      <c r="A11" s="39" t="s">
        <v>620</v>
      </c>
      <c r="B11" s="40">
        <v>1</v>
      </c>
      <c r="C11" s="42">
        <v>60</v>
      </c>
      <c r="D11" s="42">
        <v>60</v>
      </c>
      <c r="E11" s="7">
        <f t="shared" si="0"/>
        <v>60</v>
      </c>
      <c r="F11" s="42">
        <v>60</v>
      </c>
      <c r="G11" s="42">
        <v>60</v>
      </c>
      <c r="H11" s="7">
        <f t="shared" si="1"/>
        <v>60</v>
      </c>
      <c r="I11" s="42">
        <f t="shared" si="2"/>
        <v>100</v>
      </c>
      <c r="J11" s="42">
        <f t="shared" si="3"/>
        <v>100</v>
      </c>
      <c r="K11" s="42">
        <f t="shared" si="4"/>
        <v>100</v>
      </c>
    </row>
    <row r="12" spans="1:11" outlineLevel="1" collapsed="1" x14ac:dyDescent="0.25">
      <c r="A12" s="39" t="s">
        <v>621</v>
      </c>
      <c r="B12" s="40">
        <v>1</v>
      </c>
      <c r="C12" s="41"/>
      <c r="D12" s="41"/>
      <c r="E12" s="41"/>
      <c r="F12" s="42"/>
      <c r="G12" s="42"/>
      <c r="H12" s="42"/>
      <c r="I12" s="42"/>
      <c r="J12" s="42"/>
      <c r="K12" s="42"/>
    </row>
    <row r="13" spans="1:11" outlineLevel="1" collapsed="1" x14ac:dyDescent="0.25">
      <c r="A13" s="39" t="s">
        <v>622</v>
      </c>
      <c r="B13" s="40">
        <v>1</v>
      </c>
      <c r="C13" s="41"/>
      <c r="D13" s="41"/>
      <c r="E13" s="41"/>
      <c r="F13" s="42"/>
      <c r="G13" s="42"/>
      <c r="H13" s="42"/>
      <c r="I13" s="42"/>
      <c r="J13" s="42"/>
      <c r="K13" s="42"/>
    </row>
    <row r="14" spans="1:11" collapsed="1" x14ac:dyDescent="0.25">
      <c r="A14" s="36" t="s">
        <v>15</v>
      </c>
      <c r="B14" s="52"/>
      <c r="C14" s="53"/>
      <c r="D14" s="53"/>
      <c r="E14" s="53"/>
      <c r="F14" s="53"/>
      <c r="G14" s="53"/>
      <c r="H14" s="53"/>
      <c r="I14" s="80"/>
      <c r="J14" s="80"/>
      <c r="K14" s="80"/>
    </row>
    <row r="15" spans="1:11" hidden="1" outlineLevel="1" collapsed="1" x14ac:dyDescent="0.25">
      <c r="A15" s="39" t="s">
        <v>614</v>
      </c>
      <c r="B15" s="40">
        <v>2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80"/>
      <c r="J15" s="80"/>
      <c r="K15" s="80"/>
    </row>
    <row r="16" spans="1:11" hidden="1" outlineLevel="1" collapsed="1" x14ac:dyDescent="0.25">
      <c r="A16" s="39" t="s">
        <v>615</v>
      </c>
      <c r="B16" s="40">
        <v>2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80"/>
      <c r="J16" s="80"/>
      <c r="K16" s="80"/>
    </row>
    <row r="17" spans="1:11" hidden="1" outlineLevel="1" collapsed="1" x14ac:dyDescent="0.25">
      <c r="A17" s="39" t="s">
        <v>616</v>
      </c>
      <c r="B17" s="40">
        <v>2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80"/>
      <c r="J17" s="80"/>
      <c r="K17" s="80"/>
    </row>
    <row r="18" spans="1:11" hidden="1" outlineLevel="1" collapsed="1" x14ac:dyDescent="0.25">
      <c r="A18" s="39" t="s">
        <v>617</v>
      </c>
      <c r="B18" s="40">
        <v>2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80"/>
      <c r="J18" s="80"/>
      <c r="K18" s="80"/>
    </row>
    <row r="19" spans="1:11" hidden="1" outlineLevel="1" collapsed="1" x14ac:dyDescent="0.25">
      <c r="A19" s="39" t="s">
        <v>618</v>
      </c>
      <c r="B19" s="40">
        <v>2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80"/>
      <c r="J19" s="80"/>
      <c r="K19" s="80"/>
    </row>
    <row r="20" spans="1:11" hidden="1" outlineLevel="1" collapsed="1" x14ac:dyDescent="0.25">
      <c r="A20" s="39" t="s">
        <v>226</v>
      </c>
      <c r="B20" s="40">
        <v>2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80"/>
      <c r="J20" s="80"/>
      <c r="K20" s="80"/>
    </row>
    <row r="21" spans="1:11" hidden="1" outlineLevel="1" collapsed="1" x14ac:dyDescent="0.25">
      <c r="A21" s="39" t="s">
        <v>619</v>
      </c>
      <c r="B21" s="40">
        <v>2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80"/>
      <c r="J21" s="80"/>
      <c r="K21" s="80"/>
    </row>
    <row r="22" spans="1:11" hidden="1" outlineLevel="1" collapsed="1" x14ac:dyDescent="0.25">
      <c r="A22" s="39" t="s">
        <v>620</v>
      </c>
      <c r="B22" s="40">
        <v>2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80"/>
      <c r="J22" s="80"/>
      <c r="K22" s="80"/>
    </row>
    <row r="23" spans="1:11" hidden="1" outlineLevel="1" collapsed="1" x14ac:dyDescent="0.25">
      <c r="A23" s="39" t="s">
        <v>621</v>
      </c>
      <c r="B23" s="40">
        <v>2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80"/>
      <c r="J23" s="80"/>
      <c r="K23" s="80"/>
    </row>
    <row r="24" spans="1:11" hidden="1" outlineLevel="1" collapsed="1" x14ac:dyDescent="0.25">
      <c r="A24" s="39" t="s">
        <v>622</v>
      </c>
      <c r="B24" s="40">
        <v>2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80"/>
      <c r="J24" s="80"/>
      <c r="K24" s="80"/>
    </row>
    <row r="25" spans="1:11" x14ac:dyDescent="0.25">
      <c r="I25" s="80"/>
      <c r="J25" s="80"/>
      <c r="K25" s="80"/>
    </row>
    <row r="26" spans="1:11" x14ac:dyDescent="0.25">
      <c r="A26" s="43" t="s">
        <v>143</v>
      </c>
      <c r="C26" s="78">
        <f>SUM(C4:C13)/5</f>
        <v>80.39</v>
      </c>
      <c r="D26" s="78">
        <f t="shared" ref="D26:H26" si="5">SUM(D4:D13)/5</f>
        <v>80.39</v>
      </c>
      <c r="E26" s="78">
        <f t="shared" si="5"/>
        <v>80.39</v>
      </c>
      <c r="F26" s="78">
        <f t="shared" si="5"/>
        <v>80.39</v>
      </c>
      <c r="G26" s="78">
        <f t="shared" si="5"/>
        <v>80.39</v>
      </c>
      <c r="H26" s="78">
        <f t="shared" si="5"/>
        <v>80.39</v>
      </c>
      <c r="I26" s="80">
        <f t="shared" ref="I26" si="6">F26/C26*100</f>
        <v>100</v>
      </c>
      <c r="J26" s="80">
        <f t="shared" ref="J26" si="7">G26/D26*100</f>
        <v>100</v>
      </c>
      <c r="K26" s="80">
        <f t="shared" ref="K26" si="8">H26/E26*100</f>
        <v>100</v>
      </c>
    </row>
  </sheetData>
  <autoFilter ref="A1:K24"/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orientation="portrait" horizontalDpi="4294967295" verticalDpi="429496729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6"/>
  <sheetViews>
    <sheetView topLeftCell="A13" workbookViewId="0">
      <selection activeCell="C30" sqref="C30:G30"/>
    </sheetView>
  </sheetViews>
  <sheetFormatPr defaultRowHeight="15" outlineLevelRow="1" x14ac:dyDescent="0.25"/>
  <cols>
    <col min="1" max="1" width="28.5703125" customWidth="1"/>
    <col min="2" max="2" width="7.140625" customWidth="1"/>
    <col min="3" max="10" width="14.28515625" customWidth="1"/>
    <col min="11" max="11" width="14.140625" customWidth="1"/>
  </cols>
  <sheetData>
    <row r="1" spans="1:11" x14ac:dyDescent="0.25">
      <c r="A1" s="106" t="s">
        <v>0</v>
      </c>
      <c r="B1" s="106" t="s">
        <v>1</v>
      </c>
      <c r="C1" s="106" t="s">
        <v>646</v>
      </c>
      <c r="D1" s="106"/>
      <c r="E1" s="106"/>
      <c r="F1" s="106" t="s">
        <v>633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76" t="s">
        <v>4</v>
      </c>
      <c r="D2" s="76" t="s">
        <v>5</v>
      </c>
      <c r="E2" s="76" t="s">
        <v>6</v>
      </c>
      <c r="F2" s="76" t="s">
        <v>4</v>
      </c>
      <c r="G2" s="76" t="s">
        <v>5</v>
      </c>
      <c r="H2" s="76" t="s">
        <v>6</v>
      </c>
      <c r="I2" s="76" t="s">
        <v>4</v>
      </c>
      <c r="J2" s="76" t="s">
        <v>5</v>
      </c>
      <c r="K2" s="76" t="s">
        <v>6</v>
      </c>
    </row>
    <row r="3" spans="1:11" x14ac:dyDescent="0.25">
      <c r="A3" s="2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outlineLevel="1" collapsed="1" x14ac:dyDescent="0.25">
      <c r="A4" s="5" t="s">
        <v>584</v>
      </c>
      <c r="B4" s="6">
        <v>1</v>
      </c>
      <c r="C4" s="7">
        <v>56.4</v>
      </c>
      <c r="D4" s="7">
        <v>72.8</v>
      </c>
      <c r="E4" s="7">
        <f>GEOMEAN(C4:D4)</f>
        <v>64.077453132907834</v>
      </c>
      <c r="F4" s="7">
        <v>60</v>
      </c>
      <c r="G4" s="7">
        <v>74.290000000000006</v>
      </c>
      <c r="H4" s="7">
        <f>GEOMEAN(F4:G4)</f>
        <v>66.763762626143233</v>
      </c>
      <c r="I4" s="7">
        <f t="shared" ref="I4:K10" si="0">C4/F4*100</f>
        <v>94</v>
      </c>
      <c r="J4" s="7">
        <f t="shared" si="0"/>
        <v>97.994346480010748</v>
      </c>
      <c r="K4" s="7">
        <f t="shared" si="0"/>
        <v>95.976395895662876</v>
      </c>
    </row>
    <row r="5" spans="1:11" outlineLevel="1" collapsed="1" x14ac:dyDescent="0.25">
      <c r="A5" s="5" t="s">
        <v>585</v>
      </c>
      <c r="B5" s="6">
        <v>1</v>
      </c>
      <c r="C5" s="7">
        <v>71.430000000000007</v>
      </c>
      <c r="D5" s="7">
        <v>81.430000000000007</v>
      </c>
      <c r="E5" s="7">
        <f t="shared" ref="E5:E54" si="1">GEOMEAN(C5:D5)</f>
        <v>76.266276295620997</v>
      </c>
      <c r="F5" s="7">
        <v>57.14</v>
      </c>
      <c r="G5" s="7">
        <v>61.64</v>
      </c>
      <c r="H5" s="7">
        <f>GEOMEAN(F5:G5)</f>
        <v>59.347363884169276</v>
      </c>
      <c r="I5" s="7">
        <f t="shared" si="0"/>
        <v>125.00875043752188</v>
      </c>
      <c r="J5" s="7">
        <f t="shared" si="0"/>
        <v>132.10577547047373</v>
      </c>
      <c r="K5" s="7">
        <f t="shared" si="0"/>
        <v>128.50827956650789</v>
      </c>
    </row>
    <row r="6" spans="1:11" outlineLevel="1" collapsed="1" x14ac:dyDescent="0.25">
      <c r="A6" s="5" t="s">
        <v>205</v>
      </c>
      <c r="B6" s="6">
        <v>1</v>
      </c>
      <c r="C6" s="7">
        <v>72.86</v>
      </c>
      <c r="D6" s="7">
        <v>74.290000000000006</v>
      </c>
      <c r="E6" s="7">
        <f t="shared" si="1"/>
        <v>73.571525741960798</v>
      </c>
      <c r="F6" s="7">
        <v>57.14</v>
      </c>
      <c r="G6" s="7">
        <v>61.64</v>
      </c>
      <c r="H6" s="7">
        <f t="shared" ref="H6:H32" si="2">GEOMEAN(F6:G6)</f>
        <v>59.347363884169276</v>
      </c>
      <c r="I6" s="7">
        <f t="shared" si="0"/>
        <v>127.51137556877843</v>
      </c>
      <c r="J6" s="7">
        <f t="shared" si="0"/>
        <v>120.5223880597015</v>
      </c>
      <c r="K6" s="7">
        <f t="shared" si="0"/>
        <v>123.96763887533979</v>
      </c>
    </row>
    <row r="7" spans="1:11" outlineLevel="1" collapsed="1" x14ac:dyDescent="0.25">
      <c r="A7" s="5" t="s">
        <v>344</v>
      </c>
      <c r="B7" s="6">
        <v>1</v>
      </c>
      <c r="C7" s="7">
        <v>81.63</v>
      </c>
      <c r="D7" s="7">
        <v>88.06</v>
      </c>
      <c r="E7" s="7">
        <f t="shared" si="1"/>
        <v>84.784065719921685</v>
      </c>
      <c r="F7" s="7">
        <v>57.14</v>
      </c>
      <c r="G7" s="7">
        <v>61.64</v>
      </c>
      <c r="H7" s="7">
        <f t="shared" si="2"/>
        <v>59.347363884169276</v>
      </c>
      <c r="I7" s="7">
        <f t="shared" si="0"/>
        <v>142.8596429821491</v>
      </c>
      <c r="J7" s="7">
        <f t="shared" si="0"/>
        <v>142.86177806619079</v>
      </c>
      <c r="K7" s="7">
        <f t="shared" si="0"/>
        <v>142.86071052018127</v>
      </c>
    </row>
    <row r="8" spans="1:11" outlineLevel="1" collapsed="1" x14ac:dyDescent="0.25">
      <c r="A8" s="5" t="s">
        <v>586</v>
      </c>
      <c r="B8" s="6">
        <v>1</v>
      </c>
      <c r="C8" s="7">
        <v>78.569999999999993</v>
      </c>
      <c r="D8" s="7">
        <v>78.569999999999993</v>
      </c>
      <c r="E8" s="7">
        <f t="shared" si="1"/>
        <v>78.569999999999993</v>
      </c>
      <c r="F8" s="7">
        <v>47.78</v>
      </c>
      <c r="G8" s="7">
        <v>57.53</v>
      </c>
      <c r="H8" s="7">
        <f t="shared" si="2"/>
        <v>52.42884129942221</v>
      </c>
      <c r="I8" s="7">
        <f t="shared" si="0"/>
        <v>164.44118878191711</v>
      </c>
      <c r="J8" s="7">
        <f t="shared" si="0"/>
        <v>136.57222318790195</v>
      </c>
      <c r="K8" s="7">
        <f t="shared" si="0"/>
        <v>149.86026403155674</v>
      </c>
    </row>
    <row r="9" spans="1:11" outlineLevel="1" collapsed="1" x14ac:dyDescent="0.25">
      <c r="A9" s="5" t="s">
        <v>587</v>
      </c>
      <c r="B9" s="6">
        <v>1</v>
      </c>
      <c r="C9" s="7">
        <v>78.569999999999993</v>
      </c>
      <c r="D9" s="7">
        <v>78.569999999999993</v>
      </c>
      <c r="E9" s="7">
        <f t="shared" si="1"/>
        <v>78.569999999999993</v>
      </c>
      <c r="F9" s="7">
        <v>47.78</v>
      </c>
      <c r="G9" s="7">
        <v>57.53</v>
      </c>
      <c r="H9" s="7">
        <f t="shared" si="2"/>
        <v>52.42884129942221</v>
      </c>
      <c r="I9" s="7">
        <f t="shared" si="0"/>
        <v>164.44118878191711</v>
      </c>
      <c r="J9" s="7">
        <f t="shared" si="0"/>
        <v>136.57222318790195</v>
      </c>
      <c r="K9" s="7">
        <f t="shared" si="0"/>
        <v>149.86026403155674</v>
      </c>
    </row>
    <row r="10" spans="1:11" outlineLevel="1" collapsed="1" x14ac:dyDescent="0.25">
      <c r="A10" s="5" t="s">
        <v>588</v>
      </c>
      <c r="B10" s="6">
        <v>1</v>
      </c>
      <c r="C10" s="7">
        <v>74.290000000000006</v>
      </c>
      <c r="D10" s="7">
        <v>74.290000000000006</v>
      </c>
      <c r="E10" s="7">
        <f t="shared" si="1"/>
        <v>74.290000000000006</v>
      </c>
      <c r="F10" s="7">
        <v>50</v>
      </c>
      <c r="G10" s="7">
        <v>52.5</v>
      </c>
      <c r="H10" s="7">
        <f t="shared" si="2"/>
        <v>51.234753829797988</v>
      </c>
      <c r="I10" s="7">
        <f t="shared" si="0"/>
        <v>148.58000000000001</v>
      </c>
      <c r="J10" s="7">
        <f t="shared" si="0"/>
        <v>141.50476190476192</v>
      </c>
      <c r="K10" s="7">
        <f t="shared" si="0"/>
        <v>144.9992328386931</v>
      </c>
    </row>
    <row r="11" spans="1:11" outlineLevel="1" collapsed="1" x14ac:dyDescent="0.25">
      <c r="A11" s="5" t="s">
        <v>589</v>
      </c>
      <c r="B11" s="6">
        <v>1</v>
      </c>
      <c r="C11" s="7"/>
      <c r="D11" s="7"/>
      <c r="E11" s="7"/>
      <c r="F11" s="7"/>
      <c r="G11" s="7"/>
      <c r="H11" s="7"/>
      <c r="I11" s="7"/>
      <c r="J11" s="7"/>
      <c r="K11" s="7"/>
    </row>
    <row r="12" spans="1:11" outlineLevel="1" collapsed="1" x14ac:dyDescent="0.25">
      <c r="A12" s="5" t="s">
        <v>590</v>
      </c>
      <c r="B12" s="6">
        <v>1</v>
      </c>
      <c r="C12" s="7">
        <v>67.14</v>
      </c>
      <c r="D12" s="7">
        <v>74.290000000000006</v>
      </c>
      <c r="E12" s="7">
        <f t="shared" si="1"/>
        <v>70.624575042969283</v>
      </c>
      <c r="F12" s="7">
        <v>58.75</v>
      </c>
      <c r="G12" s="7">
        <v>61.64</v>
      </c>
      <c r="H12" s="7">
        <f t="shared" si="2"/>
        <v>60.177653659809629</v>
      </c>
      <c r="I12" s="7">
        <f t="shared" ref="I12:K13" si="3">C12/F12*100</f>
        <v>114.28085106382979</v>
      </c>
      <c r="J12" s="7">
        <f t="shared" si="3"/>
        <v>120.5223880597015</v>
      </c>
      <c r="K12" s="7">
        <f t="shared" si="3"/>
        <v>117.36013411592477</v>
      </c>
    </row>
    <row r="13" spans="1:11" outlineLevel="1" collapsed="1" x14ac:dyDescent="0.25">
      <c r="A13" s="5" t="s">
        <v>591</v>
      </c>
      <c r="B13" s="6">
        <v>1</v>
      </c>
      <c r="C13" s="7">
        <v>71.430000000000007</v>
      </c>
      <c r="D13" s="7">
        <v>71.430000000000007</v>
      </c>
      <c r="E13" s="7">
        <f t="shared" si="1"/>
        <v>71.430000000000007</v>
      </c>
      <c r="F13" s="7">
        <v>50</v>
      </c>
      <c r="G13" s="7">
        <v>50</v>
      </c>
      <c r="H13" s="7">
        <f t="shared" si="2"/>
        <v>50</v>
      </c>
      <c r="I13" s="7">
        <f t="shared" si="3"/>
        <v>142.86000000000001</v>
      </c>
      <c r="J13" s="7">
        <f t="shared" si="3"/>
        <v>142.86000000000001</v>
      </c>
      <c r="K13" s="7">
        <f t="shared" si="3"/>
        <v>142.86000000000001</v>
      </c>
    </row>
    <row r="14" spans="1:11" outlineLevel="1" collapsed="1" x14ac:dyDescent="0.25">
      <c r="A14" s="5" t="s">
        <v>592</v>
      </c>
      <c r="B14" s="6">
        <v>1</v>
      </c>
      <c r="C14" s="7"/>
      <c r="D14" s="7"/>
      <c r="E14" s="7"/>
      <c r="F14" s="7"/>
      <c r="G14" s="7"/>
      <c r="H14" s="7"/>
      <c r="I14" s="7"/>
      <c r="J14" s="7"/>
      <c r="K14" s="7"/>
    </row>
    <row r="15" spans="1:11" outlineLevel="1" collapsed="1" x14ac:dyDescent="0.25">
      <c r="A15" s="5" t="s">
        <v>593</v>
      </c>
      <c r="B15" s="6">
        <v>1</v>
      </c>
      <c r="C15" s="7">
        <v>72.86</v>
      </c>
      <c r="D15" s="7">
        <v>78.569999999999993</v>
      </c>
      <c r="E15" s="7">
        <f t="shared" si="1"/>
        <v>75.661153837355656</v>
      </c>
      <c r="F15" s="7">
        <v>53.75</v>
      </c>
      <c r="G15" s="7">
        <v>59.3</v>
      </c>
      <c r="H15" s="7">
        <f t="shared" si="2"/>
        <v>56.456841923720816</v>
      </c>
      <c r="I15" s="7">
        <f t="shared" ref="I15:K19" si="4">C15/F15*100</f>
        <v>135.55348837209303</v>
      </c>
      <c r="J15" s="7">
        <f t="shared" si="4"/>
        <v>132.49578414839797</v>
      </c>
      <c r="K15" s="7">
        <f t="shared" si="4"/>
        <v>134.01591597982386</v>
      </c>
    </row>
    <row r="16" spans="1:11" outlineLevel="1" collapsed="1" x14ac:dyDescent="0.25">
      <c r="A16" s="5" t="s">
        <v>594</v>
      </c>
      <c r="B16" s="6">
        <v>1</v>
      </c>
      <c r="C16" s="7">
        <v>76.790000000000006</v>
      </c>
      <c r="D16" s="7">
        <v>84.71</v>
      </c>
      <c r="E16" s="7">
        <f t="shared" si="1"/>
        <v>80.652841859416213</v>
      </c>
      <c r="F16" s="7">
        <v>53.75</v>
      </c>
      <c r="G16" s="7">
        <v>59.3</v>
      </c>
      <c r="H16" s="7">
        <f t="shared" si="2"/>
        <v>56.456841923720816</v>
      </c>
      <c r="I16" s="7">
        <f t="shared" si="4"/>
        <v>142.86511627906978</v>
      </c>
      <c r="J16" s="7">
        <f t="shared" si="4"/>
        <v>142.84991568296797</v>
      </c>
      <c r="K16" s="7">
        <f t="shared" si="4"/>
        <v>142.85751577884355</v>
      </c>
    </row>
    <row r="17" spans="1:11" outlineLevel="1" collapsed="1" x14ac:dyDescent="0.25">
      <c r="A17" s="5" t="s">
        <v>595</v>
      </c>
      <c r="B17" s="6">
        <v>1</v>
      </c>
      <c r="C17" s="7">
        <v>68.569999999999993</v>
      </c>
      <c r="D17" s="7">
        <v>71.430000000000007</v>
      </c>
      <c r="E17" s="7">
        <f t="shared" si="1"/>
        <v>69.985392047197962</v>
      </c>
      <c r="F17" s="7">
        <v>53.42</v>
      </c>
      <c r="G17" s="7">
        <v>55.71</v>
      </c>
      <c r="H17" s="7">
        <f t="shared" si="2"/>
        <v>54.552985252871359</v>
      </c>
      <c r="I17" s="7">
        <f t="shared" si="4"/>
        <v>128.36016473230998</v>
      </c>
      <c r="J17" s="7">
        <f t="shared" si="4"/>
        <v>128.2175551965536</v>
      </c>
      <c r="K17" s="7">
        <f t="shared" si="4"/>
        <v>128.2888401483296</v>
      </c>
    </row>
    <row r="18" spans="1:11" outlineLevel="1" collapsed="1" x14ac:dyDescent="0.25">
      <c r="A18" s="5" t="s">
        <v>596</v>
      </c>
      <c r="B18" s="6">
        <v>1</v>
      </c>
      <c r="C18" s="7">
        <v>76.31</v>
      </c>
      <c r="D18" s="7">
        <v>79.59</v>
      </c>
      <c r="E18" s="7">
        <f t="shared" si="1"/>
        <v>77.932746005770909</v>
      </c>
      <c r="F18" s="7">
        <v>53.42</v>
      </c>
      <c r="G18" s="7">
        <v>55.71</v>
      </c>
      <c r="H18" s="7">
        <f t="shared" si="2"/>
        <v>54.552985252871359</v>
      </c>
      <c r="I18" s="7">
        <f t="shared" si="4"/>
        <v>142.84912017970797</v>
      </c>
      <c r="J18" s="7">
        <f t="shared" si="4"/>
        <v>142.86483575659668</v>
      </c>
      <c r="K18" s="7">
        <f t="shared" si="4"/>
        <v>142.85697775204517</v>
      </c>
    </row>
    <row r="19" spans="1:11" outlineLevel="1" collapsed="1" x14ac:dyDescent="0.25">
      <c r="A19" s="5" t="s">
        <v>597</v>
      </c>
      <c r="B19" s="6">
        <v>1</v>
      </c>
      <c r="C19" s="7">
        <v>71.430000000000007</v>
      </c>
      <c r="D19" s="7">
        <v>71.430000000000007</v>
      </c>
      <c r="E19" s="7">
        <f t="shared" si="1"/>
        <v>71.430000000000007</v>
      </c>
      <c r="F19" s="7">
        <v>50</v>
      </c>
      <c r="G19" s="7">
        <v>51.25</v>
      </c>
      <c r="H19" s="7">
        <f t="shared" si="2"/>
        <v>50.621141828291471</v>
      </c>
      <c r="I19" s="7">
        <f t="shared" si="4"/>
        <v>142.86000000000001</v>
      </c>
      <c r="J19" s="7">
        <f t="shared" si="4"/>
        <v>139.37560975609756</v>
      </c>
      <c r="K19" s="7">
        <f t="shared" si="4"/>
        <v>141.10705017736038</v>
      </c>
    </row>
    <row r="20" spans="1:11" outlineLevel="1" collapsed="1" x14ac:dyDescent="0.25">
      <c r="A20" s="5" t="s">
        <v>598</v>
      </c>
      <c r="B20" s="6">
        <v>1</v>
      </c>
      <c r="C20" s="7"/>
      <c r="D20" s="7"/>
      <c r="E20" s="7"/>
      <c r="F20" s="7"/>
      <c r="G20" s="7"/>
      <c r="H20" s="7"/>
      <c r="I20" s="7"/>
      <c r="J20" s="7"/>
      <c r="K20" s="7"/>
    </row>
    <row r="21" spans="1:11" outlineLevel="1" collapsed="1" x14ac:dyDescent="0.25">
      <c r="A21" s="5" t="s">
        <v>232</v>
      </c>
      <c r="B21" s="6">
        <v>1</v>
      </c>
      <c r="C21" s="7">
        <v>71.430000000000007</v>
      </c>
      <c r="D21" s="7">
        <v>80</v>
      </c>
      <c r="E21" s="7">
        <f t="shared" si="1"/>
        <v>75.59365052701186</v>
      </c>
      <c r="F21" s="7">
        <v>50</v>
      </c>
      <c r="G21" s="7">
        <v>50</v>
      </c>
      <c r="H21" s="7">
        <f t="shared" si="2"/>
        <v>50</v>
      </c>
      <c r="I21" s="7">
        <f t="shared" ref="I21:K27" si="5">C21/F21*100</f>
        <v>142.86000000000001</v>
      </c>
      <c r="J21" s="7">
        <f t="shared" si="5"/>
        <v>160</v>
      </c>
      <c r="K21" s="7">
        <f t="shared" si="5"/>
        <v>151.18730105402372</v>
      </c>
    </row>
    <row r="22" spans="1:11" outlineLevel="1" collapsed="1" x14ac:dyDescent="0.25">
      <c r="A22" s="5" t="s">
        <v>599</v>
      </c>
      <c r="B22" s="6">
        <v>1</v>
      </c>
      <c r="C22" s="7">
        <v>78.569999999999993</v>
      </c>
      <c r="D22" s="7">
        <v>78.569999999999993</v>
      </c>
      <c r="E22" s="7">
        <f t="shared" si="1"/>
        <v>78.569999999999993</v>
      </c>
      <c r="F22" s="7">
        <v>53.75</v>
      </c>
      <c r="G22" s="7">
        <v>53.75</v>
      </c>
      <c r="H22" s="7">
        <f t="shared" si="2"/>
        <v>53.75</v>
      </c>
      <c r="I22" s="7">
        <f t="shared" si="5"/>
        <v>146.17674418604651</v>
      </c>
      <c r="J22" s="7">
        <f t="shared" si="5"/>
        <v>146.17674418604651</v>
      </c>
      <c r="K22" s="7">
        <f t="shared" si="5"/>
        <v>146.17674418604651</v>
      </c>
    </row>
    <row r="23" spans="1:11" outlineLevel="1" collapsed="1" x14ac:dyDescent="0.25">
      <c r="A23" s="5" t="s">
        <v>600</v>
      </c>
      <c r="B23" s="6">
        <v>1</v>
      </c>
      <c r="C23" s="7">
        <v>67.14</v>
      </c>
      <c r="D23" s="7">
        <v>75.709999999999994</v>
      </c>
      <c r="E23" s="7">
        <f t="shared" si="1"/>
        <v>71.296349135141554</v>
      </c>
      <c r="F23" s="7">
        <v>53.75</v>
      </c>
      <c r="G23" s="7">
        <v>61.64</v>
      </c>
      <c r="H23" s="7">
        <f t="shared" si="2"/>
        <v>57.559968728275038</v>
      </c>
      <c r="I23" s="7">
        <f t="shared" si="5"/>
        <v>124.91162790697675</v>
      </c>
      <c r="J23" s="7">
        <f t="shared" si="5"/>
        <v>122.82608695652173</v>
      </c>
      <c r="K23" s="7">
        <f t="shared" si="5"/>
        <v>123.86446815444295</v>
      </c>
    </row>
    <row r="24" spans="1:11" outlineLevel="1" collapsed="1" x14ac:dyDescent="0.25">
      <c r="A24" s="5" t="s">
        <v>601</v>
      </c>
      <c r="B24" s="6">
        <v>1</v>
      </c>
      <c r="C24" s="7">
        <v>65.709999999999994</v>
      </c>
      <c r="D24" s="7">
        <v>75.709999999999994</v>
      </c>
      <c r="E24" s="7">
        <f t="shared" si="1"/>
        <v>70.533000077977675</v>
      </c>
      <c r="F24" s="7">
        <v>50</v>
      </c>
      <c r="G24" s="7">
        <v>61.64</v>
      </c>
      <c r="H24" s="7">
        <f t="shared" si="2"/>
        <v>55.515763527128037</v>
      </c>
      <c r="I24" s="7">
        <f t="shared" si="5"/>
        <v>131.41999999999999</v>
      </c>
      <c r="J24" s="7">
        <f t="shared" si="5"/>
        <v>122.82608695652173</v>
      </c>
      <c r="K24" s="7">
        <f t="shared" si="5"/>
        <v>127.05040081725866</v>
      </c>
    </row>
    <row r="25" spans="1:11" outlineLevel="1" collapsed="1" x14ac:dyDescent="0.25">
      <c r="A25" s="5" t="s">
        <v>122</v>
      </c>
      <c r="B25" s="6">
        <v>1</v>
      </c>
      <c r="C25" s="7">
        <v>74.290000000000006</v>
      </c>
      <c r="D25" s="7">
        <v>82.19</v>
      </c>
      <c r="E25" s="7">
        <f t="shared" si="1"/>
        <v>78.140227156055801</v>
      </c>
      <c r="F25" s="7">
        <v>50</v>
      </c>
      <c r="G25" s="7">
        <v>61.64</v>
      </c>
      <c r="H25" s="7">
        <f t="shared" si="2"/>
        <v>55.515763527128037</v>
      </c>
      <c r="I25" s="7">
        <f t="shared" si="5"/>
        <v>148.58000000000001</v>
      </c>
      <c r="J25" s="7">
        <f t="shared" si="5"/>
        <v>133.33874107722258</v>
      </c>
      <c r="K25" s="7">
        <f t="shared" si="5"/>
        <v>140.75322429434337</v>
      </c>
    </row>
    <row r="26" spans="1:11" outlineLevel="1" collapsed="1" x14ac:dyDescent="0.25">
      <c r="A26" s="5" t="s">
        <v>602</v>
      </c>
      <c r="B26" s="6">
        <v>1</v>
      </c>
      <c r="C26" s="7">
        <v>78.75</v>
      </c>
      <c r="D26" s="7">
        <v>81.25</v>
      </c>
      <c r="E26" s="7">
        <f t="shared" si="1"/>
        <v>79.990233778880778</v>
      </c>
      <c r="F26" s="7">
        <v>68.75</v>
      </c>
      <c r="G26" s="7">
        <v>68.75</v>
      </c>
      <c r="H26" s="7">
        <f t="shared" si="2"/>
        <v>68.75</v>
      </c>
      <c r="I26" s="7">
        <f t="shared" si="5"/>
        <v>114.54545454545455</v>
      </c>
      <c r="J26" s="7">
        <f t="shared" si="5"/>
        <v>118.18181818181819</v>
      </c>
      <c r="K26" s="7">
        <f t="shared" si="5"/>
        <v>116.34943095109931</v>
      </c>
    </row>
    <row r="27" spans="1:11" outlineLevel="1" collapsed="1" x14ac:dyDescent="0.25">
      <c r="A27" s="5" t="s">
        <v>603</v>
      </c>
      <c r="B27" s="6">
        <v>1</v>
      </c>
      <c r="C27" s="7">
        <v>69.64</v>
      </c>
      <c r="D27" s="7">
        <v>88.06</v>
      </c>
      <c r="E27" s="7">
        <f t="shared" si="1"/>
        <v>78.310270079983766</v>
      </c>
      <c r="F27" s="7">
        <v>58.75</v>
      </c>
      <c r="G27" s="7">
        <v>61.64</v>
      </c>
      <c r="H27" s="7">
        <f t="shared" si="2"/>
        <v>60.177653659809629</v>
      </c>
      <c r="I27" s="7">
        <f t="shared" si="5"/>
        <v>118.53617021276597</v>
      </c>
      <c r="J27" s="7">
        <f t="shared" si="5"/>
        <v>142.86177806619079</v>
      </c>
      <c r="K27" s="7">
        <f t="shared" si="5"/>
        <v>130.13181026079823</v>
      </c>
    </row>
    <row r="28" spans="1:11" outlineLevel="1" collapsed="1" x14ac:dyDescent="0.25">
      <c r="A28" s="5" t="s">
        <v>604</v>
      </c>
      <c r="B28" s="6">
        <v>1</v>
      </c>
      <c r="C28" s="7"/>
      <c r="D28" s="7"/>
      <c r="E28" s="7"/>
      <c r="F28" s="7"/>
      <c r="G28" s="7"/>
      <c r="H28" s="7"/>
      <c r="I28" s="7"/>
      <c r="J28" s="7"/>
      <c r="K28" s="7"/>
    </row>
    <row r="29" spans="1:11" outlineLevel="1" collapsed="1" x14ac:dyDescent="0.25">
      <c r="A29" s="5" t="s">
        <v>339</v>
      </c>
      <c r="B29" s="6">
        <v>1</v>
      </c>
      <c r="C29" s="7">
        <v>78.569999999999993</v>
      </c>
      <c r="D29" s="7">
        <v>78.569999999999993</v>
      </c>
      <c r="E29" s="7">
        <f t="shared" si="1"/>
        <v>78.569999999999993</v>
      </c>
      <c r="F29" s="7">
        <v>58.75</v>
      </c>
      <c r="G29" s="7">
        <v>58.75</v>
      </c>
      <c r="H29" s="7">
        <f t="shared" si="2"/>
        <v>58.75</v>
      </c>
      <c r="I29" s="7">
        <f>C29/F29*100</f>
        <v>133.73617021276593</v>
      </c>
      <c r="J29" s="7">
        <f>D29/G29*100</f>
        <v>133.73617021276593</v>
      </c>
      <c r="K29" s="7">
        <f>E29/H29*100</f>
        <v>133.73617021276593</v>
      </c>
    </row>
    <row r="30" spans="1:11" outlineLevel="1" collapsed="1" x14ac:dyDescent="0.25">
      <c r="A30" s="5" t="s">
        <v>112</v>
      </c>
      <c r="B30" s="6">
        <v>1</v>
      </c>
      <c r="C30" s="7"/>
      <c r="D30" s="7"/>
      <c r="E30" s="7"/>
      <c r="F30" s="7"/>
      <c r="G30" s="7"/>
      <c r="H30" s="7"/>
      <c r="I30" s="7"/>
      <c r="J30" s="7"/>
      <c r="K30" s="7"/>
    </row>
    <row r="31" spans="1:11" outlineLevel="1" collapsed="1" x14ac:dyDescent="0.25">
      <c r="A31" s="5" t="s">
        <v>147</v>
      </c>
      <c r="B31" s="6">
        <v>1</v>
      </c>
      <c r="C31" s="7">
        <v>73.44</v>
      </c>
      <c r="D31" s="7">
        <v>73.44</v>
      </c>
      <c r="E31" s="7">
        <f t="shared" si="1"/>
        <v>73.44</v>
      </c>
      <c r="F31" s="7">
        <v>58.75</v>
      </c>
      <c r="G31" s="7">
        <v>58.75</v>
      </c>
      <c r="H31" s="7">
        <f t="shared" si="2"/>
        <v>58.75</v>
      </c>
      <c r="I31" s="7">
        <f t="shared" ref="I31:K32" si="6">C31/F31*100</f>
        <v>125.00425531914894</v>
      </c>
      <c r="J31" s="7">
        <f t="shared" si="6"/>
        <v>125.00425531914894</v>
      </c>
      <c r="K31" s="7">
        <f t="shared" si="6"/>
        <v>125.00425531914894</v>
      </c>
    </row>
    <row r="32" spans="1:11" outlineLevel="1" collapsed="1" x14ac:dyDescent="0.25">
      <c r="A32" s="5" t="s">
        <v>270</v>
      </c>
      <c r="B32" s="6">
        <v>1</v>
      </c>
      <c r="C32" s="7">
        <v>75</v>
      </c>
      <c r="D32" s="7">
        <v>75</v>
      </c>
      <c r="E32" s="7">
        <f t="shared" si="1"/>
        <v>75</v>
      </c>
      <c r="F32" s="7">
        <v>47.5</v>
      </c>
      <c r="G32" s="7">
        <v>47.5</v>
      </c>
      <c r="H32" s="7">
        <f t="shared" si="2"/>
        <v>47.5</v>
      </c>
      <c r="I32" s="7">
        <f t="shared" si="6"/>
        <v>157.89473684210526</v>
      </c>
      <c r="J32" s="7">
        <f t="shared" si="6"/>
        <v>157.89473684210526</v>
      </c>
      <c r="K32" s="7">
        <f t="shared" si="6"/>
        <v>157.89473684210526</v>
      </c>
    </row>
    <row r="33" spans="1:11" x14ac:dyDescent="0.25">
      <c r="A33" s="2" t="s">
        <v>15</v>
      </c>
      <c r="B33" s="3"/>
      <c r="C33" s="4"/>
      <c r="D33" s="4"/>
      <c r="E33" s="94"/>
      <c r="F33" s="4"/>
      <c r="G33" s="4"/>
      <c r="H33" s="4"/>
      <c r="I33" s="4"/>
      <c r="J33" s="4"/>
      <c r="K33" s="4"/>
    </row>
    <row r="34" spans="1:11" outlineLevel="1" collapsed="1" x14ac:dyDescent="0.25">
      <c r="A34" s="5" t="s">
        <v>584</v>
      </c>
      <c r="B34" s="6">
        <v>2</v>
      </c>
      <c r="C34" s="8"/>
      <c r="D34" s="8"/>
      <c r="E34" s="7"/>
      <c r="F34" s="8"/>
      <c r="G34" s="8"/>
      <c r="H34" s="8"/>
      <c r="I34" s="7"/>
      <c r="J34" s="7"/>
      <c r="K34" s="7"/>
    </row>
    <row r="35" spans="1:11" outlineLevel="1" collapsed="1" x14ac:dyDescent="0.25">
      <c r="A35" s="5" t="s">
        <v>585</v>
      </c>
      <c r="B35" s="6">
        <v>2</v>
      </c>
      <c r="C35" s="8"/>
      <c r="D35" s="8"/>
      <c r="E35" s="7"/>
      <c r="F35" s="8"/>
      <c r="G35" s="8"/>
      <c r="H35" s="8"/>
      <c r="I35" s="7"/>
      <c r="J35" s="7"/>
      <c r="K35" s="7"/>
    </row>
    <row r="36" spans="1:11" outlineLevel="1" collapsed="1" x14ac:dyDescent="0.25">
      <c r="A36" s="5" t="s">
        <v>205</v>
      </c>
      <c r="B36" s="6">
        <v>2</v>
      </c>
      <c r="C36" s="8"/>
      <c r="D36" s="8"/>
      <c r="E36" s="7"/>
      <c r="F36" s="8"/>
      <c r="G36" s="8"/>
      <c r="H36" s="8"/>
      <c r="I36" s="7"/>
      <c r="J36" s="7"/>
      <c r="K36" s="7"/>
    </row>
    <row r="37" spans="1:11" outlineLevel="1" collapsed="1" x14ac:dyDescent="0.25">
      <c r="A37" s="5" t="s">
        <v>344</v>
      </c>
      <c r="B37" s="6">
        <v>2</v>
      </c>
      <c r="C37" s="8"/>
      <c r="D37" s="8"/>
      <c r="E37" s="7"/>
      <c r="F37" s="8"/>
      <c r="G37" s="8"/>
      <c r="H37" s="8"/>
      <c r="I37" s="7"/>
      <c r="J37" s="7"/>
      <c r="K37" s="7"/>
    </row>
    <row r="38" spans="1:11" outlineLevel="1" collapsed="1" x14ac:dyDescent="0.25">
      <c r="A38" s="5" t="s">
        <v>586</v>
      </c>
      <c r="B38" s="6">
        <v>2</v>
      </c>
      <c r="C38" s="8"/>
      <c r="D38" s="8"/>
      <c r="E38" s="7"/>
      <c r="F38" s="8"/>
      <c r="G38" s="8"/>
      <c r="H38" s="8"/>
      <c r="I38" s="7"/>
      <c r="J38" s="7"/>
      <c r="K38" s="7"/>
    </row>
    <row r="39" spans="1:11" outlineLevel="1" collapsed="1" x14ac:dyDescent="0.25">
      <c r="A39" s="5" t="s">
        <v>587</v>
      </c>
      <c r="B39" s="6">
        <v>2</v>
      </c>
      <c r="C39" s="8"/>
      <c r="D39" s="8"/>
      <c r="E39" s="7"/>
      <c r="F39" s="8"/>
      <c r="G39" s="8"/>
      <c r="H39" s="8"/>
      <c r="I39" s="7"/>
      <c r="J39" s="7"/>
      <c r="K39" s="7"/>
    </row>
    <row r="40" spans="1:11" outlineLevel="1" collapsed="1" x14ac:dyDescent="0.25">
      <c r="A40" s="5" t="s">
        <v>588</v>
      </c>
      <c r="B40" s="6">
        <v>2</v>
      </c>
      <c r="C40" s="8"/>
      <c r="D40" s="8"/>
      <c r="E40" s="7"/>
      <c r="F40" s="8"/>
      <c r="G40" s="8"/>
      <c r="H40" s="8"/>
      <c r="I40" s="7"/>
      <c r="J40" s="7"/>
      <c r="K40" s="7"/>
    </row>
    <row r="41" spans="1:11" outlineLevel="1" collapsed="1" x14ac:dyDescent="0.25">
      <c r="A41" s="5" t="s">
        <v>589</v>
      </c>
      <c r="B41" s="6">
        <v>2</v>
      </c>
      <c r="C41" s="8"/>
      <c r="D41" s="8"/>
      <c r="E41" s="7"/>
      <c r="F41" s="8"/>
      <c r="G41" s="8"/>
      <c r="H41" s="8"/>
      <c r="I41" s="7"/>
      <c r="J41" s="7"/>
      <c r="K41" s="7"/>
    </row>
    <row r="42" spans="1:11" outlineLevel="1" collapsed="1" x14ac:dyDescent="0.25">
      <c r="A42" s="5" t="s">
        <v>590</v>
      </c>
      <c r="B42" s="6">
        <v>2</v>
      </c>
      <c r="C42" s="7">
        <v>67.14</v>
      </c>
      <c r="D42" s="7">
        <v>67.14</v>
      </c>
      <c r="E42" s="7">
        <f t="shared" si="1"/>
        <v>67.14</v>
      </c>
      <c r="F42" s="8"/>
      <c r="G42" s="8"/>
      <c r="H42" s="8"/>
      <c r="I42" s="7"/>
      <c r="J42" s="7"/>
      <c r="K42" s="7"/>
    </row>
    <row r="43" spans="1:11" outlineLevel="1" collapsed="1" x14ac:dyDescent="0.25">
      <c r="A43" s="5" t="s">
        <v>591</v>
      </c>
      <c r="B43" s="6">
        <v>2</v>
      </c>
      <c r="C43" s="8"/>
      <c r="D43" s="8"/>
      <c r="E43" s="7"/>
      <c r="F43" s="8"/>
      <c r="G43" s="8"/>
      <c r="H43" s="8"/>
      <c r="I43" s="7"/>
      <c r="J43" s="7"/>
      <c r="K43" s="7"/>
    </row>
    <row r="44" spans="1:11" outlineLevel="1" collapsed="1" x14ac:dyDescent="0.25">
      <c r="A44" s="5" t="s">
        <v>592</v>
      </c>
      <c r="B44" s="6">
        <v>2</v>
      </c>
      <c r="C44" s="8"/>
      <c r="D44" s="8"/>
      <c r="E44" s="7"/>
      <c r="F44" s="8"/>
      <c r="G44" s="8"/>
      <c r="H44" s="8"/>
      <c r="I44" s="7"/>
      <c r="J44" s="7"/>
      <c r="K44" s="7"/>
    </row>
    <row r="45" spans="1:11" outlineLevel="1" collapsed="1" x14ac:dyDescent="0.25">
      <c r="A45" s="5" t="s">
        <v>593</v>
      </c>
      <c r="B45" s="6">
        <v>2</v>
      </c>
      <c r="C45" s="8"/>
      <c r="D45" s="8"/>
      <c r="E45" s="7"/>
      <c r="F45" s="8"/>
      <c r="G45" s="8"/>
      <c r="H45" s="8"/>
      <c r="I45" s="7"/>
      <c r="J45" s="7"/>
      <c r="K45" s="7"/>
    </row>
    <row r="46" spans="1:11" outlineLevel="1" collapsed="1" x14ac:dyDescent="0.25">
      <c r="A46" s="5" t="s">
        <v>594</v>
      </c>
      <c r="B46" s="6">
        <v>2</v>
      </c>
      <c r="C46" s="8"/>
      <c r="D46" s="8"/>
      <c r="E46" s="7"/>
      <c r="F46" s="8"/>
      <c r="G46" s="8"/>
      <c r="H46" s="8"/>
      <c r="I46" s="7"/>
      <c r="J46" s="7"/>
      <c r="K46" s="7"/>
    </row>
    <row r="47" spans="1:11" outlineLevel="1" collapsed="1" x14ac:dyDescent="0.25">
      <c r="A47" s="5" t="s">
        <v>595</v>
      </c>
      <c r="B47" s="6">
        <v>2</v>
      </c>
      <c r="C47" s="8"/>
      <c r="D47" s="8"/>
      <c r="E47" s="7"/>
      <c r="F47" s="8"/>
      <c r="G47" s="8"/>
      <c r="H47" s="8"/>
      <c r="I47" s="7"/>
      <c r="J47" s="7"/>
      <c r="K47" s="7"/>
    </row>
    <row r="48" spans="1:11" outlineLevel="1" collapsed="1" x14ac:dyDescent="0.25">
      <c r="A48" s="5" t="s">
        <v>596</v>
      </c>
      <c r="B48" s="6">
        <v>2</v>
      </c>
      <c r="C48" s="8"/>
      <c r="D48" s="8"/>
      <c r="E48" s="7"/>
      <c r="F48" s="8"/>
      <c r="G48" s="8"/>
      <c r="H48" s="8"/>
      <c r="I48" s="7"/>
      <c r="J48" s="7"/>
      <c r="K48" s="7"/>
    </row>
    <row r="49" spans="1:11" outlineLevel="1" collapsed="1" x14ac:dyDescent="0.25">
      <c r="A49" s="5" t="s">
        <v>597</v>
      </c>
      <c r="B49" s="6">
        <v>2</v>
      </c>
      <c r="C49" s="8"/>
      <c r="D49" s="8"/>
      <c r="E49" s="7"/>
      <c r="F49" s="8"/>
      <c r="G49" s="8"/>
      <c r="H49" s="8"/>
      <c r="I49" s="7"/>
      <c r="J49" s="7"/>
      <c r="K49" s="7"/>
    </row>
    <row r="50" spans="1:11" outlineLevel="1" collapsed="1" x14ac:dyDescent="0.25">
      <c r="A50" s="5" t="s">
        <v>598</v>
      </c>
      <c r="B50" s="6">
        <v>2</v>
      </c>
      <c r="C50" s="8"/>
      <c r="D50" s="8"/>
      <c r="E50" s="7"/>
      <c r="F50" s="8"/>
      <c r="G50" s="8"/>
      <c r="H50" s="8"/>
      <c r="I50" s="7"/>
      <c r="J50" s="7"/>
      <c r="K50" s="7"/>
    </row>
    <row r="51" spans="1:11" outlineLevel="1" collapsed="1" x14ac:dyDescent="0.25">
      <c r="A51" s="5" t="s">
        <v>232</v>
      </c>
      <c r="B51" s="6">
        <v>2</v>
      </c>
      <c r="C51" s="8"/>
      <c r="D51" s="8"/>
      <c r="E51" s="7"/>
      <c r="F51" s="8"/>
      <c r="G51" s="8"/>
      <c r="H51" s="8"/>
      <c r="I51" s="7"/>
      <c r="J51" s="7"/>
      <c r="K51" s="7"/>
    </row>
    <row r="52" spans="1:11" outlineLevel="1" collapsed="1" x14ac:dyDescent="0.25">
      <c r="A52" s="5" t="s">
        <v>599</v>
      </c>
      <c r="B52" s="6">
        <v>2</v>
      </c>
      <c r="C52" s="8"/>
      <c r="D52" s="8"/>
      <c r="E52" s="7"/>
      <c r="F52" s="8"/>
      <c r="G52" s="8"/>
      <c r="H52" s="8"/>
      <c r="I52" s="7"/>
      <c r="J52" s="7"/>
      <c r="K52" s="7"/>
    </row>
    <row r="53" spans="1:11" outlineLevel="1" collapsed="1" x14ac:dyDescent="0.25">
      <c r="A53" s="5" t="s">
        <v>600</v>
      </c>
      <c r="B53" s="6">
        <v>2</v>
      </c>
      <c r="C53" s="8"/>
      <c r="D53" s="8"/>
      <c r="E53" s="7"/>
      <c r="F53" s="8"/>
      <c r="G53" s="8"/>
      <c r="H53" s="8"/>
      <c r="I53" s="7"/>
      <c r="J53" s="7"/>
      <c r="K53" s="7"/>
    </row>
    <row r="54" spans="1:11" outlineLevel="1" collapsed="1" x14ac:dyDescent="0.25">
      <c r="A54" s="5" t="s">
        <v>601</v>
      </c>
      <c r="B54" s="6">
        <v>2</v>
      </c>
      <c r="C54" s="7">
        <v>60</v>
      </c>
      <c r="D54" s="7">
        <v>65.709999999999994</v>
      </c>
      <c r="E54" s="7">
        <f t="shared" si="1"/>
        <v>62.79012661239026</v>
      </c>
      <c r="F54" s="8"/>
      <c r="G54" s="8"/>
      <c r="H54" s="8"/>
      <c r="I54" s="7"/>
      <c r="J54" s="7"/>
      <c r="K54" s="7"/>
    </row>
    <row r="55" spans="1:11" outlineLevel="1" collapsed="1" x14ac:dyDescent="0.25">
      <c r="A55" s="5" t="s">
        <v>122</v>
      </c>
      <c r="B55" s="6">
        <v>2</v>
      </c>
      <c r="C55" s="8"/>
      <c r="D55" s="8"/>
      <c r="E55" s="8"/>
      <c r="F55" s="8"/>
      <c r="G55" s="8"/>
      <c r="H55" s="8"/>
      <c r="I55" s="7"/>
      <c r="J55" s="7"/>
      <c r="K55" s="7"/>
    </row>
    <row r="56" spans="1:11" outlineLevel="1" collapsed="1" x14ac:dyDescent="0.25">
      <c r="A56" s="5" t="s">
        <v>602</v>
      </c>
      <c r="B56" s="6">
        <v>2</v>
      </c>
      <c r="C56" s="8"/>
      <c r="D56" s="8"/>
      <c r="E56" s="8"/>
      <c r="F56" s="8"/>
      <c r="G56" s="8"/>
      <c r="H56" s="8"/>
      <c r="I56" s="7"/>
      <c r="J56" s="7"/>
      <c r="K56" s="7"/>
    </row>
    <row r="57" spans="1:11" outlineLevel="1" collapsed="1" x14ac:dyDescent="0.25">
      <c r="A57" s="5" t="s">
        <v>603</v>
      </c>
      <c r="B57" s="6">
        <v>2</v>
      </c>
      <c r="C57" s="8"/>
      <c r="D57" s="8"/>
      <c r="E57" s="8"/>
      <c r="F57" s="8"/>
      <c r="G57" s="8"/>
      <c r="H57" s="8"/>
      <c r="I57" s="7"/>
      <c r="J57" s="7"/>
      <c r="K57" s="7"/>
    </row>
    <row r="58" spans="1:11" outlineLevel="1" collapsed="1" x14ac:dyDescent="0.25">
      <c r="A58" s="5" t="s">
        <v>604</v>
      </c>
      <c r="B58" s="6">
        <v>2</v>
      </c>
      <c r="C58" s="8"/>
      <c r="D58" s="8"/>
      <c r="E58" s="8"/>
      <c r="F58" s="8"/>
      <c r="G58" s="8"/>
      <c r="H58" s="8"/>
      <c r="I58" s="7"/>
      <c r="J58" s="7"/>
      <c r="K58" s="7"/>
    </row>
    <row r="59" spans="1:11" outlineLevel="1" collapsed="1" x14ac:dyDescent="0.25">
      <c r="A59" s="5" t="s">
        <v>339</v>
      </c>
      <c r="B59" s="6">
        <v>2</v>
      </c>
      <c r="C59" s="8"/>
      <c r="D59" s="8"/>
      <c r="E59" s="8"/>
      <c r="F59" s="8"/>
      <c r="G59" s="8"/>
      <c r="H59" s="8"/>
      <c r="I59" s="7"/>
      <c r="J59" s="7"/>
      <c r="K59" s="7"/>
    </row>
    <row r="60" spans="1:11" outlineLevel="1" collapsed="1" x14ac:dyDescent="0.25">
      <c r="A60" s="5" t="s">
        <v>112</v>
      </c>
      <c r="B60" s="6">
        <v>2</v>
      </c>
      <c r="C60" s="8"/>
      <c r="D60" s="8"/>
      <c r="E60" s="8"/>
      <c r="F60" s="8"/>
      <c r="G60" s="8"/>
      <c r="H60" s="8"/>
      <c r="I60" s="7"/>
      <c r="J60" s="7"/>
      <c r="K60" s="7"/>
    </row>
    <row r="61" spans="1:11" outlineLevel="1" collapsed="1" x14ac:dyDescent="0.25">
      <c r="A61" s="5" t="s">
        <v>147</v>
      </c>
      <c r="B61" s="6">
        <v>2</v>
      </c>
      <c r="C61" s="8"/>
      <c r="D61" s="8"/>
      <c r="E61" s="8"/>
      <c r="F61" s="8"/>
      <c r="G61" s="8"/>
      <c r="H61" s="8"/>
      <c r="I61" s="7"/>
      <c r="J61" s="7"/>
      <c r="K61" s="7"/>
    </row>
    <row r="62" spans="1:11" outlineLevel="1" collapsed="1" x14ac:dyDescent="0.25">
      <c r="A62" s="5" t="s">
        <v>270</v>
      </c>
      <c r="B62" s="6">
        <v>2</v>
      </c>
      <c r="C62" s="8"/>
      <c r="D62" s="8"/>
      <c r="E62" s="8"/>
      <c r="F62" s="8"/>
      <c r="G62" s="8"/>
      <c r="H62" s="8"/>
      <c r="I62" s="7"/>
      <c r="J62" s="7"/>
      <c r="K62" s="7"/>
    </row>
    <row r="64" spans="1:11" x14ac:dyDescent="0.25">
      <c r="A64" s="17" t="s">
        <v>144</v>
      </c>
      <c r="C64" s="24">
        <f>SUM(C4:C32)/24</f>
        <v>72.950833333333335</v>
      </c>
      <c r="D64" s="24">
        <f t="shared" ref="D64:H64" si="7">SUM(D4:D32)/24</f>
        <v>77.831666666666663</v>
      </c>
      <c r="E64" s="24">
        <f t="shared" si="7"/>
        <v>75.303740018257187</v>
      </c>
      <c r="F64" s="24">
        <f t="shared" si="7"/>
        <v>54.169583333333328</v>
      </c>
      <c r="G64" s="24">
        <f t="shared" si="7"/>
        <v>58.489166666666677</v>
      </c>
      <c r="H64" s="24">
        <f t="shared" si="7"/>
        <v>56.24941208295499</v>
      </c>
      <c r="I64" s="94">
        <f>C64/F64*100</f>
        <v>134.67121001176861</v>
      </c>
      <c r="J64" s="94">
        <f>D64/G64*100</f>
        <v>133.07022668015443</v>
      </c>
      <c r="K64" s="94">
        <f>E64/H64*100</f>
        <v>133.87471482759932</v>
      </c>
    </row>
    <row r="66" spans="1:11" x14ac:dyDescent="0.25">
      <c r="A66" s="17" t="s">
        <v>145</v>
      </c>
      <c r="C66" s="18">
        <f>(C42+C54)/2</f>
        <v>63.57</v>
      </c>
      <c r="D66" s="18">
        <f t="shared" ref="D66:E66" si="8">(D42+D54)/2</f>
        <v>66.424999999999997</v>
      </c>
      <c r="E66" s="18">
        <f t="shared" si="8"/>
        <v>64.965063306195134</v>
      </c>
      <c r="I66" s="7"/>
      <c r="J66" s="7"/>
      <c r="K66" s="7"/>
    </row>
  </sheetData>
  <mergeCells count="5">
    <mergeCell ref="A1:A2"/>
    <mergeCell ref="B1:B2"/>
    <mergeCell ref="F1:H1"/>
    <mergeCell ref="C1:E1"/>
    <mergeCell ref="I1:K1"/>
  </mergeCell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6"/>
  <sheetViews>
    <sheetView topLeftCell="A10" workbookViewId="0">
      <selection activeCell="C2" sqref="C2"/>
    </sheetView>
  </sheetViews>
  <sheetFormatPr defaultRowHeight="15" outlineLevelRow="1" x14ac:dyDescent="0.25"/>
  <cols>
    <col min="1" max="1" width="28.5703125" customWidth="1"/>
    <col min="2" max="2" width="7.140625" customWidth="1"/>
    <col min="3" max="10" width="14.28515625" customWidth="1"/>
    <col min="11" max="11" width="14.140625" customWidth="1"/>
  </cols>
  <sheetData>
    <row r="1" spans="1:11" x14ac:dyDescent="0.25">
      <c r="A1" s="108" t="s">
        <v>0</v>
      </c>
      <c r="B1" s="108" t="s">
        <v>1</v>
      </c>
      <c r="C1" s="106" t="s">
        <v>645</v>
      </c>
      <c r="D1" s="108"/>
      <c r="E1" s="108"/>
      <c r="F1" s="108" t="s">
        <v>2</v>
      </c>
      <c r="G1" s="108"/>
      <c r="H1" s="108"/>
      <c r="I1" s="108" t="s">
        <v>3</v>
      </c>
      <c r="J1" s="108"/>
      <c r="K1" s="108"/>
    </row>
    <row r="2" spans="1:11" x14ac:dyDescent="0.25">
      <c r="A2" s="108"/>
      <c r="B2" s="108"/>
      <c r="C2" s="45" t="s">
        <v>4</v>
      </c>
      <c r="D2" s="45" t="s">
        <v>5</v>
      </c>
      <c r="E2" s="45" t="s">
        <v>6</v>
      </c>
      <c r="F2" s="45" t="s">
        <v>4</v>
      </c>
      <c r="G2" s="45" t="s">
        <v>5</v>
      </c>
      <c r="H2" s="45" t="s">
        <v>6</v>
      </c>
      <c r="I2" s="45" t="s">
        <v>4</v>
      </c>
      <c r="J2" s="45" t="s">
        <v>5</v>
      </c>
      <c r="K2" s="45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outlineLevel="1" collapsed="1" x14ac:dyDescent="0.25">
      <c r="A4" s="46" t="s">
        <v>378</v>
      </c>
      <c r="B4" s="47">
        <v>1</v>
      </c>
      <c r="C4" s="48">
        <v>73.75</v>
      </c>
      <c r="D4" s="48">
        <v>73.75</v>
      </c>
      <c r="E4" s="7">
        <f>GEOMEAN(C4:D4)</f>
        <v>73.75</v>
      </c>
      <c r="F4" s="48">
        <v>65</v>
      </c>
      <c r="G4" s="48">
        <v>71.25</v>
      </c>
      <c r="H4" s="7">
        <f>GEOMEAN(F4:G4)</f>
        <v>68.053287944080992</v>
      </c>
      <c r="I4" s="7">
        <f t="shared" ref="I4:K4" si="0">C4/F4*100</f>
        <v>113.46153846153845</v>
      </c>
      <c r="J4" s="7">
        <f t="shared" si="0"/>
        <v>103.50877192982458</v>
      </c>
      <c r="K4" s="7">
        <f t="shared" si="0"/>
        <v>108.37095785967014</v>
      </c>
    </row>
    <row r="5" spans="1:11" outlineLevel="1" collapsed="1" x14ac:dyDescent="0.25">
      <c r="A5" s="46" t="s">
        <v>261</v>
      </c>
      <c r="B5" s="47">
        <v>1</v>
      </c>
      <c r="C5" s="48">
        <v>68.89</v>
      </c>
      <c r="D5" s="48">
        <v>68.89</v>
      </c>
      <c r="E5" s="7">
        <f t="shared" ref="E5:E33" si="1">GEOMEAN(C5:D5)</f>
        <v>68.89</v>
      </c>
      <c r="F5" s="48">
        <v>67</v>
      </c>
      <c r="G5" s="48">
        <v>67</v>
      </c>
      <c r="H5" s="7">
        <f t="shared" ref="H5:H33" si="2">GEOMEAN(F5:G5)</f>
        <v>67</v>
      </c>
      <c r="I5" s="7">
        <f t="shared" ref="I5:I33" si="3">C5/F5*100</f>
        <v>102.82089552238807</v>
      </c>
      <c r="J5" s="7">
        <f t="shared" ref="J5:J33" si="4">D5/G5*100</f>
        <v>102.82089552238807</v>
      </c>
      <c r="K5" s="7">
        <f t="shared" ref="K5:K33" si="5">E5/H5*100</f>
        <v>102.82089552238807</v>
      </c>
    </row>
    <row r="6" spans="1:11" outlineLevel="1" collapsed="1" x14ac:dyDescent="0.25">
      <c r="A6" s="46" t="s">
        <v>379</v>
      </c>
      <c r="B6" s="47">
        <v>1</v>
      </c>
      <c r="C6" s="49"/>
      <c r="D6" s="49"/>
      <c r="E6" s="7"/>
      <c r="F6" s="49"/>
      <c r="G6" s="49"/>
      <c r="H6" s="7"/>
      <c r="I6" s="7"/>
      <c r="J6" s="7"/>
      <c r="K6" s="7"/>
    </row>
    <row r="7" spans="1:11" outlineLevel="1" collapsed="1" x14ac:dyDescent="0.25">
      <c r="A7" s="46" t="s">
        <v>380</v>
      </c>
      <c r="B7" s="47">
        <v>1</v>
      </c>
      <c r="C7" s="48">
        <v>78.75</v>
      </c>
      <c r="D7" s="48">
        <v>78.75</v>
      </c>
      <c r="E7" s="7">
        <f t="shared" si="1"/>
        <v>78.75</v>
      </c>
      <c r="F7" s="48">
        <v>71.25</v>
      </c>
      <c r="G7" s="48">
        <v>72</v>
      </c>
      <c r="H7" s="7">
        <f t="shared" si="2"/>
        <v>71.62401831787993</v>
      </c>
      <c r="I7" s="7">
        <f t="shared" si="3"/>
        <v>110.5263157894737</v>
      </c>
      <c r="J7" s="7">
        <f t="shared" si="4"/>
        <v>109.375</v>
      </c>
      <c r="K7" s="7">
        <f t="shared" si="5"/>
        <v>109.94915092657007</v>
      </c>
    </row>
    <row r="8" spans="1:11" outlineLevel="1" collapsed="1" x14ac:dyDescent="0.25">
      <c r="A8" s="46" t="s">
        <v>381</v>
      </c>
      <c r="B8" s="47">
        <v>1</v>
      </c>
      <c r="C8" s="48">
        <v>78.75</v>
      </c>
      <c r="D8" s="48">
        <v>78.75</v>
      </c>
      <c r="E8" s="7">
        <f t="shared" si="1"/>
        <v>78.75</v>
      </c>
      <c r="F8" s="48">
        <v>71.25</v>
      </c>
      <c r="G8" s="48">
        <v>71.25</v>
      </c>
      <c r="H8" s="7">
        <f t="shared" si="2"/>
        <v>71.25</v>
      </c>
      <c r="I8" s="7">
        <f t="shared" si="3"/>
        <v>110.5263157894737</v>
      </c>
      <c r="J8" s="7">
        <f t="shared" si="4"/>
        <v>110.5263157894737</v>
      </c>
      <c r="K8" s="7">
        <f t="shared" si="5"/>
        <v>110.5263157894737</v>
      </c>
    </row>
    <row r="9" spans="1:11" outlineLevel="1" collapsed="1" x14ac:dyDescent="0.25">
      <c r="A9" s="46" t="s">
        <v>382</v>
      </c>
      <c r="B9" s="47">
        <v>1</v>
      </c>
      <c r="C9" s="48">
        <v>78.75</v>
      </c>
      <c r="D9" s="48">
        <v>78.75</v>
      </c>
      <c r="E9" s="7">
        <f t="shared" si="1"/>
        <v>78.75</v>
      </c>
      <c r="F9" s="48">
        <v>71.25</v>
      </c>
      <c r="G9" s="48">
        <v>71.25</v>
      </c>
      <c r="H9" s="7">
        <f t="shared" si="2"/>
        <v>71.25</v>
      </c>
      <c r="I9" s="7">
        <f t="shared" si="3"/>
        <v>110.5263157894737</v>
      </c>
      <c r="J9" s="7">
        <f t="shared" si="4"/>
        <v>110.5263157894737</v>
      </c>
      <c r="K9" s="7">
        <f t="shared" si="5"/>
        <v>110.5263157894737</v>
      </c>
    </row>
    <row r="10" spans="1:11" outlineLevel="1" collapsed="1" x14ac:dyDescent="0.25">
      <c r="A10" s="46" t="s">
        <v>383</v>
      </c>
      <c r="B10" s="47">
        <v>1</v>
      </c>
      <c r="C10" s="48">
        <v>78.75</v>
      </c>
      <c r="D10" s="48">
        <v>78.75</v>
      </c>
      <c r="E10" s="7">
        <f t="shared" si="1"/>
        <v>78.75</v>
      </c>
      <c r="F10" s="48">
        <v>71.25</v>
      </c>
      <c r="G10" s="48">
        <v>71.25</v>
      </c>
      <c r="H10" s="7">
        <f t="shared" si="2"/>
        <v>71.25</v>
      </c>
      <c r="I10" s="7">
        <f t="shared" si="3"/>
        <v>110.5263157894737</v>
      </c>
      <c r="J10" s="7">
        <f t="shared" si="4"/>
        <v>110.5263157894737</v>
      </c>
      <c r="K10" s="7">
        <f t="shared" si="5"/>
        <v>110.5263157894737</v>
      </c>
    </row>
    <row r="11" spans="1:11" outlineLevel="1" collapsed="1" x14ac:dyDescent="0.25">
      <c r="A11" s="46" t="s">
        <v>384</v>
      </c>
      <c r="B11" s="47">
        <v>1</v>
      </c>
      <c r="C11" s="48">
        <v>78.75</v>
      </c>
      <c r="D11" s="48">
        <v>78.75</v>
      </c>
      <c r="E11" s="7">
        <f t="shared" si="1"/>
        <v>78.75</v>
      </c>
      <c r="F11" s="48">
        <v>71.25</v>
      </c>
      <c r="G11" s="48">
        <v>75</v>
      </c>
      <c r="H11" s="7">
        <f t="shared" si="2"/>
        <v>73.100957586067224</v>
      </c>
      <c r="I11" s="7">
        <f t="shared" si="3"/>
        <v>110.5263157894737</v>
      </c>
      <c r="J11" s="7">
        <f t="shared" si="4"/>
        <v>105</v>
      </c>
      <c r="K11" s="7">
        <f t="shared" si="5"/>
        <v>107.7277269689412</v>
      </c>
    </row>
    <row r="12" spans="1:11" outlineLevel="1" collapsed="1" x14ac:dyDescent="0.25">
      <c r="A12" s="46" t="s">
        <v>184</v>
      </c>
      <c r="B12" s="47">
        <v>1</v>
      </c>
      <c r="C12" s="48">
        <v>78.75</v>
      </c>
      <c r="D12" s="48">
        <v>78.75</v>
      </c>
      <c r="E12" s="7">
        <f t="shared" si="1"/>
        <v>78.75</v>
      </c>
      <c r="F12" s="48">
        <v>73.75</v>
      </c>
      <c r="G12" s="48">
        <v>73.75</v>
      </c>
      <c r="H12" s="7">
        <f t="shared" si="2"/>
        <v>73.75</v>
      </c>
      <c r="I12" s="7">
        <f t="shared" si="3"/>
        <v>106.77966101694916</v>
      </c>
      <c r="J12" s="7">
        <f t="shared" si="4"/>
        <v>106.77966101694916</v>
      </c>
      <c r="K12" s="7">
        <f t="shared" si="5"/>
        <v>106.77966101694916</v>
      </c>
    </row>
    <row r="13" spans="1:11" outlineLevel="1" collapsed="1" x14ac:dyDescent="0.25">
      <c r="A13" s="46" t="s">
        <v>385</v>
      </c>
      <c r="B13" s="47">
        <v>1</v>
      </c>
      <c r="C13" s="48">
        <v>78.75</v>
      </c>
      <c r="D13" s="48">
        <v>78.75</v>
      </c>
      <c r="E13" s="7">
        <f t="shared" si="1"/>
        <v>78.75</v>
      </c>
      <c r="F13" s="48">
        <v>66.25</v>
      </c>
      <c r="G13" s="48">
        <v>71.25</v>
      </c>
      <c r="H13" s="7">
        <f t="shared" si="2"/>
        <v>68.704530418306476</v>
      </c>
      <c r="I13" s="7">
        <f t="shared" si="3"/>
        <v>118.86792452830188</v>
      </c>
      <c r="J13" s="7">
        <f t="shared" si="4"/>
        <v>110.5263157894737</v>
      </c>
      <c r="K13" s="7">
        <f t="shared" si="5"/>
        <v>114.62126226688667</v>
      </c>
    </row>
    <row r="14" spans="1:11" outlineLevel="1" collapsed="1" x14ac:dyDescent="0.25">
      <c r="A14" s="46" t="s">
        <v>386</v>
      </c>
      <c r="B14" s="47">
        <v>1</v>
      </c>
      <c r="C14" s="48">
        <v>78.75</v>
      </c>
      <c r="D14" s="48">
        <v>78.75</v>
      </c>
      <c r="E14" s="7">
        <f t="shared" si="1"/>
        <v>78.75</v>
      </c>
      <c r="F14" s="48">
        <v>71.25</v>
      </c>
      <c r="G14" s="48">
        <v>71.25</v>
      </c>
      <c r="H14" s="7">
        <f t="shared" si="2"/>
        <v>71.25</v>
      </c>
      <c r="I14" s="7">
        <f t="shared" si="3"/>
        <v>110.5263157894737</v>
      </c>
      <c r="J14" s="7">
        <f t="shared" si="4"/>
        <v>110.5263157894737</v>
      </c>
      <c r="K14" s="7">
        <f t="shared" si="5"/>
        <v>110.5263157894737</v>
      </c>
    </row>
    <row r="15" spans="1:11" outlineLevel="1" collapsed="1" x14ac:dyDescent="0.25">
      <c r="A15" s="46" t="s">
        <v>387</v>
      </c>
      <c r="B15" s="47">
        <v>1</v>
      </c>
      <c r="C15" s="48">
        <v>78.75</v>
      </c>
      <c r="D15" s="48">
        <v>78.75</v>
      </c>
      <c r="E15" s="7">
        <f t="shared" si="1"/>
        <v>78.75</v>
      </c>
      <c r="F15" s="48">
        <v>71.25</v>
      </c>
      <c r="G15" s="48">
        <v>71.25</v>
      </c>
      <c r="H15" s="7">
        <f t="shared" si="2"/>
        <v>71.25</v>
      </c>
      <c r="I15" s="7">
        <f t="shared" si="3"/>
        <v>110.5263157894737</v>
      </c>
      <c r="J15" s="7">
        <f t="shared" si="4"/>
        <v>110.5263157894737</v>
      </c>
      <c r="K15" s="7">
        <f t="shared" si="5"/>
        <v>110.5263157894737</v>
      </c>
    </row>
    <row r="16" spans="1:11" outlineLevel="1" collapsed="1" x14ac:dyDescent="0.25">
      <c r="A16" s="46" t="s">
        <v>388</v>
      </c>
      <c r="B16" s="47">
        <v>1</v>
      </c>
      <c r="C16" s="49"/>
      <c r="D16" s="49"/>
      <c r="E16" s="7"/>
      <c r="F16" s="49"/>
      <c r="G16" s="49"/>
      <c r="H16" s="7"/>
      <c r="I16" s="7"/>
      <c r="J16" s="7"/>
      <c r="K16" s="7"/>
    </row>
    <row r="17" spans="1:11" outlineLevel="1" collapsed="1" x14ac:dyDescent="0.25">
      <c r="A17" s="46" t="s">
        <v>389</v>
      </c>
      <c r="B17" s="47">
        <v>1</v>
      </c>
      <c r="C17" s="48">
        <v>73.75</v>
      </c>
      <c r="D17" s="48">
        <v>73.75</v>
      </c>
      <c r="E17" s="7">
        <f t="shared" si="1"/>
        <v>73.75</v>
      </c>
      <c r="F17" s="48">
        <v>71.25</v>
      </c>
      <c r="G17" s="48">
        <v>71.25</v>
      </c>
      <c r="H17" s="7">
        <f t="shared" si="2"/>
        <v>71.25</v>
      </c>
      <c r="I17" s="7">
        <f t="shared" si="3"/>
        <v>103.50877192982458</v>
      </c>
      <c r="J17" s="7">
        <f t="shared" si="4"/>
        <v>103.50877192982458</v>
      </c>
      <c r="K17" s="7">
        <f t="shared" si="5"/>
        <v>103.50877192982458</v>
      </c>
    </row>
    <row r="18" spans="1:11" outlineLevel="1" collapsed="1" x14ac:dyDescent="0.25">
      <c r="A18" s="46" t="s">
        <v>390</v>
      </c>
      <c r="B18" s="47">
        <v>1</v>
      </c>
      <c r="C18" s="48">
        <v>78.75</v>
      </c>
      <c r="D18" s="48">
        <v>78.75</v>
      </c>
      <c r="E18" s="7">
        <f t="shared" si="1"/>
        <v>78.75</v>
      </c>
      <c r="F18" s="48">
        <v>71.25</v>
      </c>
      <c r="G18" s="48">
        <v>71.25</v>
      </c>
      <c r="H18" s="7">
        <f t="shared" si="2"/>
        <v>71.25</v>
      </c>
      <c r="I18" s="7">
        <f t="shared" si="3"/>
        <v>110.5263157894737</v>
      </c>
      <c r="J18" s="7">
        <f t="shared" si="4"/>
        <v>110.5263157894737</v>
      </c>
      <c r="K18" s="7">
        <f t="shared" si="5"/>
        <v>110.5263157894737</v>
      </c>
    </row>
    <row r="19" spans="1:11" outlineLevel="1" collapsed="1" x14ac:dyDescent="0.25">
      <c r="A19" s="46" t="s">
        <v>138</v>
      </c>
      <c r="B19" s="47">
        <v>1</v>
      </c>
      <c r="C19" s="48">
        <v>78.75</v>
      </c>
      <c r="D19" s="48">
        <v>78.75</v>
      </c>
      <c r="E19" s="7">
        <f t="shared" si="1"/>
        <v>78.75</v>
      </c>
      <c r="F19" s="48">
        <v>71.25</v>
      </c>
      <c r="G19" s="48">
        <v>71.25</v>
      </c>
      <c r="H19" s="7">
        <f t="shared" si="2"/>
        <v>71.25</v>
      </c>
      <c r="I19" s="7">
        <f t="shared" si="3"/>
        <v>110.5263157894737</v>
      </c>
      <c r="J19" s="7">
        <f t="shared" si="4"/>
        <v>110.5263157894737</v>
      </c>
      <c r="K19" s="7">
        <f t="shared" si="5"/>
        <v>110.5263157894737</v>
      </c>
    </row>
    <row r="20" spans="1:11" outlineLevel="1" collapsed="1" x14ac:dyDescent="0.25">
      <c r="A20" s="46" t="s">
        <v>391</v>
      </c>
      <c r="B20" s="47">
        <v>1</v>
      </c>
      <c r="C20" s="48">
        <v>78.75</v>
      </c>
      <c r="D20" s="48">
        <v>78.75</v>
      </c>
      <c r="E20" s="7">
        <f t="shared" si="1"/>
        <v>78.75</v>
      </c>
      <c r="F20" s="48">
        <v>71.25</v>
      </c>
      <c r="G20" s="48">
        <v>71.25</v>
      </c>
      <c r="H20" s="7">
        <f t="shared" si="2"/>
        <v>71.25</v>
      </c>
      <c r="I20" s="7">
        <f t="shared" si="3"/>
        <v>110.5263157894737</v>
      </c>
      <c r="J20" s="7">
        <f t="shared" si="4"/>
        <v>110.5263157894737</v>
      </c>
      <c r="K20" s="7">
        <f t="shared" si="5"/>
        <v>110.5263157894737</v>
      </c>
    </row>
    <row r="21" spans="1:11" outlineLevel="1" collapsed="1" x14ac:dyDescent="0.25">
      <c r="A21" s="46" t="s">
        <v>168</v>
      </c>
      <c r="B21" s="47">
        <v>1</v>
      </c>
      <c r="C21" s="48">
        <v>78.75</v>
      </c>
      <c r="D21" s="48">
        <v>78.75</v>
      </c>
      <c r="E21" s="7">
        <f t="shared" si="1"/>
        <v>78.75</v>
      </c>
      <c r="F21" s="48">
        <v>71.25</v>
      </c>
      <c r="G21" s="48">
        <v>71.25</v>
      </c>
      <c r="H21" s="7">
        <f t="shared" si="2"/>
        <v>71.25</v>
      </c>
      <c r="I21" s="7">
        <f t="shared" si="3"/>
        <v>110.5263157894737</v>
      </c>
      <c r="J21" s="7">
        <f t="shared" si="4"/>
        <v>110.5263157894737</v>
      </c>
      <c r="K21" s="7">
        <f t="shared" si="5"/>
        <v>110.5263157894737</v>
      </c>
    </row>
    <row r="22" spans="1:11" outlineLevel="1" collapsed="1" x14ac:dyDescent="0.25">
      <c r="A22" s="46" t="s">
        <v>392</v>
      </c>
      <c r="B22" s="47">
        <v>1</v>
      </c>
      <c r="C22" s="48">
        <v>78.75</v>
      </c>
      <c r="D22" s="48">
        <v>78.75</v>
      </c>
      <c r="E22" s="7">
        <f t="shared" si="1"/>
        <v>78.75</v>
      </c>
      <c r="F22" s="48">
        <v>71.25</v>
      </c>
      <c r="G22" s="48">
        <v>71.25</v>
      </c>
      <c r="H22" s="7">
        <f t="shared" si="2"/>
        <v>71.25</v>
      </c>
      <c r="I22" s="7">
        <f t="shared" si="3"/>
        <v>110.5263157894737</v>
      </c>
      <c r="J22" s="7">
        <f t="shared" si="4"/>
        <v>110.5263157894737</v>
      </c>
      <c r="K22" s="7">
        <f t="shared" si="5"/>
        <v>110.5263157894737</v>
      </c>
    </row>
    <row r="23" spans="1:11" outlineLevel="1" collapsed="1" x14ac:dyDescent="0.25">
      <c r="A23" s="46" t="s">
        <v>393</v>
      </c>
      <c r="B23" s="47">
        <v>1</v>
      </c>
      <c r="C23" s="48">
        <v>78.75</v>
      </c>
      <c r="D23" s="48">
        <v>78.75</v>
      </c>
      <c r="E23" s="7">
        <f t="shared" si="1"/>
        <v>78.75</v>
      </c>
      <c r="F23" s="48">
        <v>71.25</v>
      </c>
      <c r="G23" s="48">
        <v>71.25</v>
      </c>
      <c r="H23" s="7">
        <f t="shared" si="2"/>
        <v>71.25</v>
      </c>
      <c r="I23" s="7">
        <f t="shared" si="3"/>
        <v>110.5263157894737</v>
      </c>
      <c r="J23" s="7">
        <f t="shared" si="4"/>
        <v>110.5263157894737</v>
      </c>
      <c r="K23" s="7">
        <f t="shared" si="5"/>
        <v>110.5263157894737</v>
      </c>
    </row>
    <row r="24" spans="1:11" outlineLevel="1" collapsed="1" x14ac:dyDescent="0.25">
      <c r="A24" s="46" t="s">
        <v>394</v>
      </c>
      <c r="B24" s="47">
        <v>1</v>
      </c>
      <c r="C24" s="48">
        <v>78.75</v>
      </c>
      <c r="D24" s="48">
        <v>78.75</v>
      </c>
      <c r="E24" s="7">
        <f t="shared" si="1"/>
        <v>78.75</v>
      </c>
      <c r="F24" s="48">
        <v>71.25</v>
      </c>
      <c r="G24" s="48">
        <v>75</v>
      </c>
      <c r="H24" s="7">
        <f t="shared" si="2"/>
        <v>73.100957586067224</v>
      </c>
      <c r="I24" s="7">
        <f t="shared" si="3"/>
        <v>110.5263157894737</v>
      </c>
      <c r="J24" s="7">
        <f t="shared" si="4"/>
        <v>105</v>
      </c>
      <c r="K24" s="7">
        <f t="shared" si="5"/>
        <v>107.7277269689412</v>
      </c>
    </row>
    <row r="25" spans="1:11" outlineLevel="1" collapsed="1" x14ac:dyDescent="0.25">
      <c r="A25" s="46" t="s">
        <v>395</v>
      </c>
      <c r="B25" s="47">
        <v>1</v>
      </c>
      <c r="C25" s="48">
        <v>78.75</v>
      </c>
      <c r="D25" s="48">
        <v>78.75</v>
      </c>
      <c r="E25" s="7">
        <f t="shared" si="1"/>
        <v>78.75</v>
      </c>
      <c r="F25" s="48">
        <v>71.25</v>
      </c>
      <c r="G25" s="48">
        <v>75</v>
      </c>
      <c r="H25" s="7">
        <f t="shared" si="2"/>
        <v>73.100957586067224</v>
      </c>
      <c r="I25" s="7">
        <f t="shared" si="3"/>
        <v>110.5263157894737</v>
      </c>
      <c r="J25" s="7">
        <f t="shared" si="4"/>
        <v>105</v>
      </c>
      <c r="K25" s="7">
        <f t="shared" si="5"/>
        <v>107.7277269689412</v>
      </c>
    </row>
    <row r="26" spans="1:11" outlineLevel="1" collapsed="1" x14ac:dyDescent="0.25">
      <c r="A26" s="46" t="s">
        <v>396</v>
      </c>
      <c r="B26" s="47">
        <v>1</v>
      </c>
      <c r="C26" s="48">
        <v>78.75</v>
      </c>
      <c r="D26" s="48">
        <v>78.75</v>
      </c>
      <c r="E26" s="7">
        <f t="shared" si="1"/>
        <v>78.75</v>
      </c>
      <c r="F26" s="48">
        <v>72.5</v>
      </c>
      <c r="G26" s="48">
        <v>72.5</v>
      </c>
      <c r="H26" s="7">
        <f t="shared" si="2"/>
        <v>72.5</v>
      </c>
      <c r="I26" s="7">
        <f t="shared" si="3"/>
        <v>108.62068965517241</v>
      </c>
      <c r="J26" s="7">
        <f t="shared" si="4"/>
        <v>108.62068965517241</v>
      </c>
      <c r="K26" s="7">
        <f t="shared" si="5"/>
        <v>108.62068965517241</v>
      </c>
    </row>
    <row r="27" spans="1:11" outlineLevel="1" collapsed="1" x14ac:dyDescent="0.25">
      <c r="A27" s="46" t="s">
        <v>397</v>
      </c>
      <c r="B27" s="47">
        <v>1</v>
      </c>
      <c r="C27" s="48">
        <v>78.75</v>
      </c>
      <c r="D27" s="48">
        <v>78.75</v>
      </c>
      <c r="E27" s="7">
        <f t="shared" si="1"/>
        <v>78.75</v>
      </c>
      <c r="F27" s="48">
        <v>72.5</v>
      </c>
      <c r="G27" s="48">
        <v>72.5</v>
      </c>
      <c r="H27" s="7">
        <f t="shared" si="2"/>
        <v>72.5</v>
      </c>
      <c r="I27" s="7">
        <f t="shared" si="3"/>
        <v>108.62068965517241</v>
      </c>
      <c r="J27" s="7">
        <f t="shared" si="4"/>
        <v>108.62068965517241</v>
      </c>
      <c r="K27" s="7">
        <f t="shared" si="5"/>
        <v>108.62068965517241</v>
      </c>
    </row>
    <row r="28" spans="1:11" outlineLevel="1" collapsed="1" x14ac:dyDescent="0.25">
      <c r="A28" s="46" t="s">
        <v>398</v>
      </c>
      <c r="B28" s="47">
        <v>1</v>
      </c>
      <c r="C28" s="48">
        <v>78.75</v>
      </c>
      <c r="D28" s="48">
        <v>78.75</v>
      </c>
      <c r="E28" s="7">
        <f t="shared" si="1"/>
        <v>78.75</v>
      </c>
      <c r="F28" s="48">
        <v>68.75</v>
      </c>
      <c r="G28" s="48">
        <v>71.25</v>
      </c>
      <c r="H28" s="7">
        <f t="shared" si="2"/>
        <v>69.988838395847097</v>
      </c>
      <c r="I28" s="7">
        <f t="shared" si="3"/>
        <v>114.54545454545455</v>
      </c>
      <c r="J28" s="7">
        <f t="shared" si="4"/>
        <v>110.5263157894737</v>
      </c>
      <c r="K28" s="7">
        <f t="shared" si="5"/>
        <v>112.51794115313216</v>
      </c>
    </row>
    <row r="29" spans="1:11" outlineLevel="1" collapsed="1" x14ac:dyDescent="0.25">
      <c r="A29" s="46" t="s">
        <v>41</v>
      </c>
      <c r="B29" s="47">
        <v>1</v>
      </c>
      <c r="C29" s="48">
        <v>78.75</v>
      </c>
      <c r="D29" s="48">
        <v>78.75</v>
      </c>
      <c r="E29" s="7">
        <f t="shared" si="1"/>
        <v>78.75</v>
      </c>
      <c r="F29" s="48">
        <v>71.25</v>
      </c>
      <c r="G29" s="48">
        <v>71.25</v>
      </c>
      <c r="H29" s="7">
        <f t="shared" si="2"/>
        <v>71.25</v>
      </c>
      <c r="I29" s="7">
        <f t="shared" si="3"/>
        <v>110.5263157894737</v>
      </c>
      <c r="J29" s="7">
        <f t="shared" si="4"/>
        <v>110.5263157894737</v>
      </c>
      <c r="K29" s="7">
        <f t="shared" si="5"/>
        <v>110.5263157894737</v>
      </c>
    </row>
    <row r="30" spans="1:11" outlineLevel="1" collapsed="1" x14ac:dyDescent="0.25">
      <c r="A30" s="46" t="s">
        <v>399</v>
      </c>
      <c r="B30" s="47">
        <v>1</v>
      </c>
      <c r="C30" s="48">
        <v>78.75</v>
      </c>
      <c r="D30" s="48">
        <v>78.75</v>
      </c>
      <c r="E30" s="7">
        <f t="shared" si="1"/>
        <v>78.75</v>
      </c>
      <c r="F30" s="48">
        <v>71.25</v>
      </c>
      <c r="G30" s="48">
        <v>71.25</v>
      </c>
      <c r="H30" s="7">
        <f t="shared" si="2"/>
        <v>71.25</v>
      </c>
      <c r="I30" s="7">
        <f t="shared" si="3"/>
        <v>110.5263157894737</v>
      </c>
      <c r="J30" s="7">
        <f t="shared" si="4"/>
        <v>110.5263157894737</v>
      </c>
      <c r="K30" s="7">
        <f t="shared" si="5"/>
        <v>110.5263157894737</v>
      </c>
    </row>
    <row r="31" spans="1:11" outlineLevel="1" collapsed="1" x14ac:dyDescent="0.25">
      <c r="A31" s="46" t="s">
        <v>400</v>
      </c>
      <c r="B31" s="47">
        <v>1</v>
      </c>
      <c r="C31" s="48">
        <v>78.75</v>
      </c>
      <c r="D31" s="48">
        <v>78.75</v>
      </c>
      <c r="E31" s="7">
        <f t="shared" si="1"/>
        <v>78.75</v>
      </c>
      <c r="F31" s="48">
        <v>71.25</v>
      </c>
      <c r="G31" s="48">
        <v>71.25</v>
      </c>
      <c r="H31" s="7">
        <f t="shared" si="2"/>
        <v>71.25</v>
      </c>
      <c r="I31" s="7">
        <f t="shared" si="3"/>
        <v>110.5263157894737</v>
      </c>
      <c r="J31" s="7">
        <f t="shared" si="4"/>
        <v>110.5263157894737</v>
      </c>
      <c r="K31" s="7">
        <f t="shared" si="5"/>
        <v>110.5263157894737</v>
      </c>
    </row>
    <row r="32" spans="1:11" outlineLevel="1" collapsed="1" x14ac:dyDescent="0.25">
      <c r="A32" s="46" t="s">
        <v>261</v>
      </c>
      <c r="B32" s="47">
        <v>1</v>
      </c>
      <c r="C32" s="48">
        <v>78.75</v>
      </c>
      <c r="D32" s="48">
        <v>78.75</v>
      </c>
      <c r="E32" s="7">
        <f t="shared" si="1"/>
        <v>78.75</v>
      </c>
      <c r="F32" s="48">
        <v>71.25</v>
      </c>
      <c r="G32" s="48">
        <v>71.25</v>
      </c>
      <c r="H32" s="7">
        <f t="shared" si="2"/>
        <v>71.25</v>
      </c>
      <c r="I32" s="7">
        <f t="shared" si="3"/>
        <v>110.5263157894737</v>
      </c>
      <c r="J32" s="7">
        <f t="shared" si="4"/>
        <v>110.5263157894737</v>
      </c>
      <c r="K32" s="7">
        <f t="shared" si="5"/>
        <v>110.5263157894737</v>
      </c>
    </row>
    <row r="33" spans="1:11" outlineLevel="1" collapsed="1" x14ac:dyDescent="0.25">
      <c r="A33" s="46" t="s">
        <v>401</v>
      </c>
      <c r="B33" s="47">
        <v>1</v>
      </c>
      <c r="C33" s="48">
        <v>78.75</v>
      </c>
      <c r="D33" s="48">
        <v>78.75</v>
      </c>
      <c r="E33" s="7">
        <f t="shared" si="1"/>
        <v>78.75</v>
      </c>
      <c r="F33" s="48">
        <v>71.25</v>
      </c>
      <c r="G33" s="48">
        <v>72.5</v>
      </c>
      <c r="H33" s="7">
        <f t="shared" si="2"/>
        <v>71.872282557325249</v>
      </c>
      <c r="I33" s="7">
        <f t="shared" si="3"/>
        <v>110.5263157894737</v>
      </c>
      <c r="J33" s="7">
        <f t="shared" si="4"/>
        <v>108.62068965517241</v>
      </c>
      <c r="K33" s="7">
        <f t="shared" si="5"/>
        <v>109.56935997849948</v>
      </c>
    </row>
    <row r="34" spans="1:11" x14ac:dyDescent="0.25">
      <c r="A34" s="19" t="s">
        <v>15</v>
      </c>
      <c r="B34" s="3"/>
      <c r="C34" s="4"/>
      <c r="D34" s="4"/>
      <c r="E34" s="4"/>
      <c r="F34" s="4"/>
      <c r="G34" s="4"/>
      <c r="H34" s="4"/>
      <c r="I34" s="4"/>
      <c r="J34" s="4"/>
      <c r="K34" s="4"/>
    </row>
    <row r="35" spans="1:11" hidden="1" outlineLevel="1" collapsed="1" x14ac:dyDescent="0.25">
      <c r="A35" s="46" t="s">
        <v>378</v>
      </c>
      <c r="B35" s="47">
        <v>2</v>
      </c>
      <c r="C35" s="49"/>
      <c r="D35" s="49"/>
      <c r="E35" s="49"/>
      <c r="F35" s="49"/>
      <c r="G35" s="49"/>
      <c r="H35" s="49"/>
      <c r="I35" s="48"/>
      <c r="J35" s="48"/>
      <c r="K35" s="48"/>
    </row>
    <row r="36" spans="1:11" hidden="1" outlineLevel="1" collapsed="1" x14ac:dyDescent="0.25">
      <c r="A36" s="46" t="s">
        <v>261</v>
      </c>
      <c r="B36" s="47">
        <v>2</v>
      </c>
      <c r="C36" s="49"/>
      <c r="D36" s="49"/>
      <c r="E36" s="49"/>
      <c r="F36" s="49"/>
      <c r="G36" s="49"/>
      <c r="H36" s="49"/>
      <c r="I36" s="48"/>
      <c r="J36" s="48"/>
      <c r="K36" s="48"/>
    </row>
    <row r="37" spans="1:11" hidden="1" outlineLevel="1" collapsed="1" x14ac:dyDescent="0.25">
      <c r="A37" s="46" t="s">
        <v>379</v>
      </c>
      <c r="B37" s="47">
        <v>2</v>
      </c>
      <c r="C37" s="49"/>
      <c r="D37" s="49"/>
      <c r="E37" s="49"/>
      <c r="F37" s="49"/>
      <c r="G37" s="49"/>
      <c r="H37" s="49"/>
      <c r="I37" s="48"/>
      <c r="J37" s="48"/>
      <c r="K37" s="48"/>
    </row>
    <row r="38" spans="1:11" hidden="1" outlineLevel="1" collapsed="1" x14ac:dyDescent="0.25">
      <c r="A38" s="46" t="s">
        <v>380</v>
      </c>
      <c r="B38" s="47">
        <v>2</v>
      </c>
      <c r="C38" s="49"/>
      <c r="D38" s="49"/>
      <c r="E38" s="49"/>
      <c r="F38" s="49"/>
      <c r="G38" s="49"/>
      <c r="H38" s="49"/>
      <c r="I38" s="48"/>
      <c r="J38" s="48"/>
      <c r="K38" s="48"/>
    </row>
    <row r="39" spans="1:11" hidden="1" outlineLevel="1" collapsed="1" x14ac:dyDescent="0.25">
      <c r="A39" s="46" t="s">
        <v>381</v>
      </c>
      <c r="B39" s="47">
        <v>2</v>
      </c>
      <c r="C39" s="49"/>
      <c r="D39" s="49"/>
      <c r="E39" s="49"/>
      <c r="F39" s="49"/>
      <c r="G39" s="49"/>
      <c r="H39" s="49"/>
      <c r="I39" s="48"/>
      <c r="J39" s="48"/>
      <c r="K39" s="48"/>
    </row>
    <row r="40" spans="1:11" hidden="1" outlineLevel="1" collapsed="1" x14ac:dyDescent="0.25">
      <c r="A40" s="46" t="s">
        <v>382</v>
      </c>
      <c r="B40" s="47">
        <v>2</v>
      </c>
      <c r="C40" s="49"/>
      <c r="D40" s="49"/>
      <c r="E40" s="49"/>
      <c r="F40" s="49"/>
      <c r="G40" s="49"/>
      <c r="H40" s="49"/>
      <c r="I40" s="48"/>
      <c r="J40" s="48"/>
      <c r="K40" s="48"/>
    </row>
    <row r="41" spans="1:11" hidden="1" outlineLevel="1" collapsed="1" x14ac:dyDescent="0.25">
      <c r="A41" s="46" t="s">
        <v>383</v>
      </c>
      <c r="B41" s="47">
        <v>2</v>
      </c>
      <c r="C41" s="49"/>
      <c r="D41" s="49"/>
      <c r="E41" s="49"/>
      <c r="F41" s="49"/>
      <c r="G41" s="49"/>
      <c r="H41" s="49"/>
      <c r="I41" s="48"/>
      <c r="J41" s="48"/>
      <c r="K41" s="48"/>
    </row>
    <row r="42" spans="1:11" hidden="1" outlineLevel="1" collapsed="1" x14ac:dyDescent="0.25">
      <c r="A42" s="46" t="s">
        <v>384</v>
      </c>
      <c r="B42" s="47">
        <v>2</v>
      </c>
      <c r="C42" s="49"/>
      <c r="D42" s="49"/>
      <c r="E42" s="49"/>
      <c r="F42" s="49"/>
      <c r="G42" s="49"/>
      <c r="H42" s="49"/>
      <c r="I42" s="48"/>
      <c r="J42" s="48"/>
      <c r="K42" s="48"/>
    </row>
    <row r="43" spans="1:11" hidden="1" outlineLevel="1" collapsed="1" x14ac:dyDescent="0.25">
      <c r="A43" s="46" t="s">
        <v>184</v>
      </c>
      <c r="B43" s="47">
        <v>2</v>
      </c>
      <c r="C43" s="49"/>
      <c r="D43" s="49"/>
      <c r="E43" s="49"/>
      <c r="F43" s="49"/>
      <c r="G43" s="49"/>
      <c r="H43" s="49"/>
      <c r="I43" s="48"/>
      <c r="J43" s="48"/>
      <c r="K43" s="48"/>
    </row>
    <row r="44" spans="1:11" hidden="1" outlineLevel="1" collapsed="1" x14ac:dyDescent="0.25">
      <c r="A44" s="46" t="s">
        <v>385</v>
      </c>
      <c r="B44" s="47">
        <v>2</v>
      </c>
      <c r="C44" s="49"/>
      <c r="D44" s="49"/>
      <c r="E44" s="49"/>
      <c r="F44" s="49"/>
      <c r="G44" s="49"/>
      <c r="H44" s="49"/>
      <c r="I44" s="48"/>
      <c r="J44" s="48"/>
      <c r="K44" s="48"/>
    </row>
    <row r="45" spans="1:11" hidden="1" outlineLevel="1" collapsed="1" x14ac:dyDescent="0.25">
      <c r="A45" s="46" t="s">
        <v>386</v>
      </c>
      <c r="B45" s="47">
        <v>2</v>
      </c>
      <c r="C45" s="49"/>
      <c r="D45" s="49"/>
      <c r="E45" s="49"/>
      <c r="F45" s="49"/>
      <c r="G45" s="49"/>
      <c r="H45" s="49"/>
      <c r="I45" s="48"/>
      <c r="J45" s="48"/>
      <c r="K45" s="48"/>
    </row>
    <row r="46" spans="1:11" hidden="1" outlineLevel="1" collapsed="1" x14ac:dyDescent="0.25">
      <c r="A46" s="46" t="s">
        <v>387</v>
      </c>
      <c r="B46" s="47">
        <v>2</v>
      </c>
      <c r="C46" s="49"/>
      <c r="D46" s="49"/>
      <c r="E46" s="49"/>
      <c r="F46" s="49"/>
      <c r="G46" s="49"/>
      <c r="H46" s="49"/>
      <c r="I46" s="48"/>
      <c r="J46" s="48"/>
      <c r="K46" s="48"/>
    </row>
    <row r="47" spans="1:11" hidden="1" outlineLevel="1" collapsed="1" x14ac:dyDescent="0.25">
      <c r="A47" s="46" t="s">
        <v>388</v>
      </c>
      <c r="B47" s="47">
        <v>2</v>
      </c>
      <c r="C47" s="49"/>
      <c r="D47" s="49"/>
      <c r="E47" s="49"/>
      <c r="F47" s="49"/>
      <c r="G47" s="49"/>
      <c r="H47" s="49"/>
      <c r="I47" s="48"/>
      <c r="J47" s="48"/>
      <c r="K47" s="48"/>
    </row>
    <row r="48" spans="1:11" hidden="1" outlineLevel="1" collapsed="1" x14ac:dyDescent="0.25">
      <c r="A48" s="46" t="s">
        <v>389</v>
      </c>
      <c r="B48" s="47">
        <v>2</v>
      </c>
      <c r="C48" s="49"/>
      <c r="D48" s="49"/>
      <c r="E48" s="49"/>
      <c r="F48" s="49"/>
      <c r="G48" s="49"/>
      <c r="H48" s="49"/>
      <c r="I48" s="48"/>
      <c r="J48" s="48"/>
      <c r="K48" s="48"/>
    </row>
    <row r="49" spans="1:11" hidden="1" outlineLevel="1" collapsed="1" x14ac:dyDescent="0.25">
      <c r="A49" s="46" t="s">
        <v>390</v>
      </c>
      <c r="B49" s="47">
        <v>2</v>
      </c>
      <c r="C49" s="49"/>
      <c r="D49" s="49"/>
      <c r="E49" s="49"/>
      <c r="F49" s="49"/>
      <c r="G49" s="49"/>
      <c r="H49" s="49"/>
      <c r="I49" s="48"/>
      <c r="J49" s="48"/>
      <c r="K49" s="48"/>
    </row>
    <row r="50" spans="1:11" hidden="1" outlineLevel="1" collapsed="1" x14ac:dyDescent="0.25">
      <c r="A50" s="46" t="s">
        <v>138</v>
      </c>
      <c r="B50" s="47">
        <v>2</v>
      </c>
      <c r="C50" s="49"/>
      <c r="D50" s="49"/>
      <c r="E50" s="49"/>
      <c r="F50" s="49"/>
      <c r="G50" s="49"/>
      <c r="H50" s="49"/>
      <c r="I50" s="48"/>
      <c r="J50" s="48"/>
      <c r="K50" s="48"/>
    </row>
    <row r="51" spans="1:11" hidden="1" outlineLevel="1" collapsed="1" x14ac:dyDescent="0.25">
      <c r="A51" s="46" t="s">
        <v>391</v>
      </c>
      <c r="B51" s="47">
        <v>2</v>
      </c>
      <c r="C51" s="49"/>
      <c r="D51" s="49"/>
      <c r="E51" s="49"/>
      <c r="F51" s="49"/>
      <c r="G51" s="49"/>
      <c r="H51" s="49"/>
      <c r="I51" s="48"/>
      <c r="J51" s="48"/>
      <c r="K51" s="48"/>
    </row>
    <row r="52" spans="1:11" hidden="1" outlineLevel="1" collapsed="1" x14ac:dyDescent="0.25">
      <c r="A52" s="46" t="s">
        <v>168</v>
      </c>
      <c r="B52" s="47">
        <v>2</v>
      </c>
      <c r="C52" s="49"/>
      <c r="D52" s="49"/>
      <c r="E52" s="49"/>
      <c r="F52" s="49"/>
      <c r="G52" s="49"/>
      <c r="H52" s="49"/>
      <c r="I52" s="48"/>
      <c r="J52" s="48"/>
      <c r="K52" s="48"/>
    </row>
    <row r="53" spans="1:11" hidden="1" outlineLevel="1" collapsed="1" x14ac:dyDescent="0.25">
      <c r="A53" s="46" t="s">
        <v>392</v>
      </c>
      <c r="B53" s="47">
        <v>2</v>
      </c>
      <c r="C53" s="49"/>
      <c r="D53" s="49"/>
      <c r="E53" s="49"/>
      <c r="F53" s="49"/>
      <c r="G53" s="49"/>
      <c r="H53" s="49"/>
      <c r="I53" s="48"/>
      <c r="J53" s="48"/>
      <c r="K53" s="48"/>
    </row>
    <row r="54" spans="1:11" hidden="1" outlineLevel="1" collapsed="1" x14ac:dyDescent="0.25">
      <c r="A54" s="46" t="s">
        <v>393</v>
      </c>
      <c r="B54" s="47">
        <v>2</v>
      </c>
      <c r="C54" s="49"/>
      <c r="D54" s="49"/>
      <c r="E54" s="49"/>
      <c r="F54" s="49"/>
      <c r="G54" s="49"/>
      <c r="H54" s="49"/>
      <c r="I54" s="48"/>
      <c r="J54" s="48"/>
      <c r="K54" s="48"/>
    </row>
    <row r="55" spans="1:11" hidden="1" outlineLevel="1" collapsed="1" x14ac:dyDescent="0.25">
      <c r="A55" s="46" t="s">
        <v>394</v>
      </c>
      <c r="B55" s="47">
        <v>2</v>
      </c>
      <c r="C55" s="49"/>
      <c r="D55" s="49"/>
      <c r="E55" s="49"/>
      <c r="F55" s="49"/>
      <c r="G55" s="49"/>
      <c r="H55" s="49"/>
      <c r="I55" s="48"/>
      <c r="J55" s="48"/>
      <c r="K55" s="48"/>
    </row>
    <row r="56" spans="1:11" hidden="1" outlineLevel="1" collapsed="1" x14ac:dyDescent="0.25">
      <c r="A56" s="46" t="s">
        <v>395</v>
      </c>
      <c r="B56" s="47">
        <v>2</v>
      </c>
      <c r="C56" s="49"/>
      <c r="D56" s="49"/>
      <c r="E56" s="49"/>
      <c r="F56" s="49"/>
      <c r="G56" s="49"/>
      <c r="H56" s="49"/>
      <c r="I56" s="48"/>
      <c r="J56" s="48"/>
      <c r="K56" s="48"/>
    </row>
    <row r="57" spans="1:11" hidden="1" outlineLevel="1" collapsed="1" x14ac:dyDescent="0.25">
      <c r="A57" s="46" t="s">
        <v>396</v>
      </c>
      <c r="B57" s="47">
        <v>2</v>
      </c>
      <c r="C57" s="49"/>
      <c r="D57" s="49"/>
      <c r="E57" s="49"/>
      <c r="F57" s="49"/>
      <c r="G57" s="49"/>
      <c r="H57" s="49"/>
      <c r="I57" s="48"/>
      <c r="J57" s="48"/>
      <c r="K57" s="48"/>
    </row>
    <row r="58" spans="1:11" hidden="1" outlineLevel="1" collapsed="1" x14ac:dyDescent="0.25">
      <c r="A58" s="46" t="s">
        <v>397</v>
      </c>
      <c r="B58" s="47">
        <v>2</v>
      </c>
      <c r="C58" s="49"/>
      <c r="D58" s="49"/>
      <c r="E58" s="49"/>
      <c r="F58" s="49"/>
      <c r="G58" s="49"/>
      <c r="H58" s="49"/>
      <c r="I58" s="48"/>
      <c r="J58" s="48"/>
      <c r="K58" s="48"/>
    </row>
    <row r="59" spans="1:11" hidden="1" outlineLevel="1" collapsed="1" x14ac:dyDescent="0.25">
      <c r="A59" s="46" t="s">
        <v>398</v>
      </c>
      <c r="B59" s="47">
        <v>2</v>
      </c>
      <c r="C59" s="49"/>
      <c r="D59" s="49"/>
      <c r="E59" s="49"/>
      <c r="F59" s="49"/>
      <c r="G59" s="49"/>
      <c r="H59" s="49"/>
      <c r="I59" s="48"/>
      <c r="J59" s="48"/>
      <c r="K59" s="48"/>
    </row>
    <row r="60" spans="1:11" hidden="1" outlineLevel="1" collapsed="1" x14ac:dyDescent="0.25">
      <c r="A60" s="46" t="s">
        <v>41</v>
      </c>
      <c r="B60" s="47">
        <v>2</v>
      </c>
      <c r="C60" s="49"/>
      <c r="D60" s="49"/>
      <c r="E60" s="49"/>
      <c r="F60" s="49"/>
      <c r="G60" s="49"/>
      <c r="H60" s="49"/>
      <c r="I60" s="48"/>
      <c r="J60" s="48"/>
      <c r="K60" s="48"/>
    </row>
    <row r="61" spans="1:11" hidden="1" outlineLevel="1" collapsed="1" x14ac:dyDescent="0.25">
      <c r="A61" s="46" t="s">
        <v>399</v>
      </c>
      <c r="B61" s="47">
        <v>2</v>
      </c>
      <c r="C61" s="49"/>
      <c r="D61" s="49"/>
      <c r="E61" s="49"/>
      <c r="F61" s="49"/>
      <c r="G61" s="49"/>
      <c r="H61" s="49"/>
      <c r="I61" s="48"/>
      <c r="J61" s="48"/>
      <c r="K61" s="48"/>
    </row>
    <row r="62" spans="1:11" hidden="1" outlineLevel="1" collapsed="1" x14ac:dyDescent="0.25">
      <c r="A62" s="46" t="s">
        <v>400</v>
      </c>
      <c r="B62" s="47">
        <v>2</v>
      </c>
      <c r="C62" s="49"/>
      <c r="D62" s="49"/>
      <c r="E62" s="49"/>
      <c r="F62" s="49"/>
      <c r="G62" s="49"/>
      <c r="H62" s="49"/>
      <c r="I62" s="48"/>
      <c r="J62" s="48"/>
      <c r="K62" s="48"/>
    </row>
    <row r="63" spans="1:11" hidden="1" outlineLevel="1" collapsed="1" x14ac:dyDescent="0.25">
      <c r="A63" s="46" t="s">
        <v>261</v>
      </c>
      <c r="B63" s="47">
        <v>2</v>
      </c>
      <c r="C63" s="49"/>
      <c r="D63" s="49"/>
      <c r="E63" s="49"/>
      <c r="F63" s="49"/>
      <c r="G63" s="49"/>
      <c r="H63" s="49"/>
      <c r="I63" s="48"/>
      <c r="J63" s="48"/>
      <c r="K63" s="48"/>
    </row>
    <row r="64" spans="1:11" hidden="1" outlineLevel="1" collapsed="1" x14ac:dyDescent="0.25">
      <c r="A64" s="46" t="s">
        <v>401</v>
      </c>
      <c r="B64" s="47">
        <v>2</v>
      </c>
      <c r="C64" s="49"/>
      <c r="D64" s="49"/>
      <c r="E64" s="49"/>
      <c r="F64" s="49"/>
      <c r="G64" s="49"/>
      <c r="H64" s="49"/>
      <c r="I64" s="48"/>
      <c r="J64" s="48"/>
      <c r="K64" s="48"/>
    </row>
    <row r="65" spans="1:11" collapsed="1" x14ac:dyDescent="0.25"/>
    <row r="66" spans="1:11" x14ac:dyDescent="0.25">
      <c r="A66" s="23" t="s">
        <v>143</v>
      </c>
      <c r="C66" s="24">
        <f>SUM(C4:C33)/28</f>
        <v>78.040714285714287</v>
      </c>
      <c r="D66" s="24">
        <f t="shared" ref="D66:H66" si="6">SUM(D4:D33)/28</f>
        <v>78.040714285714287</v>
      </c>
      <c r="E66" s="24">
        <f t="shared" si="6"/>
        <v>78.040714285714287</v>
      </c>
      <c r="F66" s="24">
        <f t="shared" si="6"/>
        <v>70.785714285714292</v>
      </c>
      <c r="G66" s="24">
        <f t="shared" si="6"/>
        <v>71.75</v>
      </c>
      <c r="H66" s="24">
        <f t="shared" si="6"/>
        <v>71.260565371130042</v>
      </c>
      <c r="I66" s="94">
        <f t="shared" ref="I66" si="7">C66/F66*100</f>
        <v>110.24924318869829</v>
      </c>
      <c r="J66" s="94">
        <f t="shared" ref="J66" si="8">D66/G66*100</f>
        <v>108.76754604280737</v>
      </c>
      <c r="K66" s="94">
        <f t="shared" ref="K66" si="9">E66/H66*100</f>
        <v>109.51458759732364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"/>
  <sheetViews>
    <sheetView workbookViewId="0">
      <selection activeCell="C1" sqref="C1:E1"/>
    </sheetView>
  </sheetViews>
  <sheetFormatPr defaultRowHeight="15" x14ac:dyDescent="0.25"/>
  <cols>
    <col min="1" max="1" width="40.7109375" customWidth="1"/>
  </cols>
  <sheetData>
    <row r="1" spans="1:11" x14ac:dyDescent="0.25">
      <c r="A1" s="109" t="s">
        <v>0</v>
      </c>
      <c r="B1" s="109" t="s">
        <v>1</v>
      </c>
      <c r="C1" s="109" t="s">
        <v>645</v>
      </c>
      <c r="D1" s="109"/>
      <c r="E1" s="109"/>
      <c r="F1" s="109" t="s">
        <v>2</v>
      </c>
      <c r="G1" s="109"/>
      <c r="H1" s="109"/>
      <c r="I1" s="109" t="s">
        <v>3</v>
      </c>
      <c r="J1" s="109"/>
      <c r="K1" s="109"/>
    </row>
    <row r="2" spans="1:11" x14ac:dyDescent="0.25">
      <c r="A2" s="109"/>
      <c r="B2" s="109"/>
      <c r="C2" s="35" t="s">
        <v>4</v>
      </c>
      <c r="D2" s="35" t="s">
        <v>5</v>
      </c>
      <c r="E2" s="35" t="s">
        <v>6</v>
      </c>
      <c r="F2" s="35" t="s">
        <v>4</v>
      </c>
      <c r="G2" s="35" t="s">
        <v>5</v>
      </c>
      <c r="H2" s="35" t="s">
        <v>6</v>
      </c>
      <c r="I2" s="35" t="s">
        <v>4</v>
      </c>
      <c r="J2" s="35" t="s">
        <v>5</v>
      </c>
      <c r="K2" s="35" t="s">
        <v>6</v>
      </c>
    </row>
    <row r="3" spans="1:11" x14ac:dyDescent="0.25">
      <c r="A3" s="26" t="s">
        <v>7</v>
      </c>
      <c r="B3" s="37"/>
      <c r="C3" s="38"/>
      <c r="D3" s="38"/>
      <c r="E3" s="38"/>
      <c r="F3" s="38"/>
      <c r="G3" s="38"/>
      <c r="H3" s="38"/>
      <c r="I3" s="38"/>
      <c r="J3" s="38"/>
      <c r="K3" s="38"/>
    </row>
    <row r="4" spans="1:11" x14ac:dyDescent="0.25">
      <c r="A4" s="39" t="s">
        <v>345</v>
      </c>
      <c r="B4" s="40">
        <v>1</v>
      </c>
      <c r="C4" s="41"/>
      <c r="D4" s="41"/>
      <c r="E4" s="41"/>
      <c r="F4" s="41"/>
      <c r="G4" s="41"/>
      <c r="H4" s="7"/>
      <c r="I4" s="42"/>
      <c r="J4" s="42"/>
      <c r="K4" s="42"/>
    </row>
    <row r="5" spans="1:11" x14ac:dyDescent="0.25">
      <c r="A5" s="39" t="s">
        <v>346</v>
      </c>
      <c r="B5" s="40">
        <v>1</v>
      </c>
      <c r="C5" s="42">
        <v>44</v>
      </c>
      <c r="D5" s="42">
        <v>44</v>
      </c>
      <c r="E5" s="7">
        <f>GEOMEAN(C5:D5)</f>
        <v>44</v>
      </c>
      <c r="F5" s="42">
        <v>44</v>
      </c>
      <c r="G5" s="42">
        <v>44</v>
      </c>
      <c r="H5" s="7">
        <f t="shared" ref="H5:H7" si="0">GEOMEAN(F5:G5)</f>
        <v>44</v>
      </c>
      <c r="I5" s="7">
        <f t="shared" ref="I5:K5" si="1">C5/F5*100</f>
        <v>100</v>
      </c>
      <c r="J5" s="7">
        <f t="shared" si="1"/>
        <v>100</v>
      </c>
      <c r="K5" s="7">
        <f t="shared" si="1"/>
        <v>100</v>
      </c>
    </row>
    <row r="6" spans="1:11" x14ac:dyDescent="0.25">
      <c r="A6" s="39" t="s">
        <v>347</v>
      </c>
      <c r="B6" s="40">
        <v>1</v>
      </c>
      <c r="C6" s="41"/>
      <c r="D6" s="41"/>
      <c r="E6" s="7"/>
      <c r="F6" s="41"/>
      <c r="G6" s="41"/>
      <c r="H6" s="7"/>
      <c r="I6" s="42"/>
      <c r="J6" s="42"/>
      <c r="K6" s="42"/>
    </row>
    <row r="7" spans="1:11" x14ac:dyDescent="0.25">
      <c r="A7" s="39" t="s">
        <v>348</v>
      </c>
      <c r="B7" s="40">
        <v>1</v>
      </c>
      <c r="C7" s="42">
        <v>44</v>
      </c>
      <c r="D7" s="42">
        <v>44</v>
      </c>
      <c r="E7" s="7">
        <f t="shared" ref="E7" si="2">GEOMEAN(C7:D7)</f>
        <v>44</v>
      </c>
      <c r="F7" s="42">
        <v>44</v>
      </c>
      <c r="G7" s="42">
        <v>44</v>
      </c>
      <c r="H7" s="7">
        <f t="shared" si="0"/>
        <v>44</v>
      </c>
      <c r="I7" s="7">
        <f t="shared" ref="I7:K7" si="3">C7/F7*100</f>
        <v>100</v>
      </c>
      <c r="J7" s="7">
        <f t="shared" si="3"/>
        <v>100</v>
      </c>
      <c r="K7" s="7">
        <f t="shared" si="3"/>
        <v>100</v>
      </c>
    </row>
    <row r="8" spans="1:11" x14ac:dyDescent="0.25">
      <c r="A8" s="36" t="s">
        <v>15</v>
      </c>
      <c r="B8" s="37"/>
      <c r="C8" s="38"/>
      <c r="D8" s="38"/>
      <c r="E8" s="38"/>
      <c r="F8" s="38"/>
      <c r="G8" s="38"/>
      <c r="H8" s="38"/>
      <c r="I8" s="38"/>
      <c r="J8" s="38"/>
      <c r="K8" s="38"/>
    </row>
    <row r="9" spans="1:11" x14ac:dyDescent="0.25">
      <c r="A9" s="39" t="s">
        <v>345</v>
      </c>
      <c r="B9" s="40">
        <v>2</v>
      </c>
      <c r="C9" s="41"/>
      <c r="D9" s="41"/>
      <c r="E9" s="41"/>
      <c r="F9" s="41"/>
      <c r="G9" s="41"/>
      <c r="H9" s="41"/>
      <c r="I9" s="42"/>
      <c r="J9" s="42"/>
      <c r="K9" s="42"/>
    </row>
    <row r="10" spans="1:11" x14ac:dyDescent="0.25">
      <c r="A10" s="39" t="s">
        <v>346</v>
      </c>
      <c r="B10" s="40">
        <v>2</v>
      </c>
      <c r="C10" s="41"/>
      <c r="D10" s="41"/>
      <c r="E10" s="41"/>
      <c r="F10" s="41"/>
      <c r="G10" s="41"/>
      <c r="H10" s="41"/>
      <c r="I10" s="42"/>
      <c r="J10" s="42"/>
      <c r="K10" s="42"/>
    </row>
    <row r="11" spans="1:11" x14ac:dyDescent="0.25">
      <c r="A11" s="39" t="s">
        <v>347</v>
      </c>
      <c r="B11" s="40">
        <v>2</v>
      </c>
      <c r="C11" s="41"/>
      <c r="D11" s="41"/>
      <c r="E11" s="41"/>
      <c r="F11" s="41"/>
      <c r="G11" s="41"/>
      <c r="H11" s="41"/>
      <c r="I11" s="42"/>
      <c r="J11" s="42"/>
      <c r="K11" s="42"/>
    </row>
    <row r="12" spans="1:11" x14ac:dyDescent="0.25">
      <c r="A12" s="39" t="s">
        <v>348</v>
      </c>
      <c r="B12" s="40">
        <v>2</v>
      </c>
      <c r="C12" s="41"/>
      <c r="D12" s="41"/>
      <c r="E12" s="41"/>
      <c r="F12" s="41"/>
      <c r="G12" s="41"/>
      <c r="H12" s="41"/>
      <c r="I12" s="42"/>
      <c r="J12" s="42"/>
      <c r="K12" s="42"/>
    </row>
    <row r="14" spans="1:11" x14ac:dyDescent="0.25">
      <c r="A14" s="43" t="s">
        <v>358</v>
      </c>
      <c r="C14" s="24">
        <f>C5</f>
        <v>44</v>
      </c>
      <c r="D14" s="24">
        <f t="shared" ref="D14:H14" si="4">D5</f>
        <v>44</v>
      </c>
      <c r="E14" s="24">
        <f t="shared" si="4"/>
        <v>44</v>
      </c>
      <c r="F14" s="24">
        <f t="shared" si="4"/>
        <v>44</v>
      </c>
      <c r="G14" s="24">
        <f t="shared" si="4"/>
        <v>44</v>
      </c>
      <c r="H14" s="24">
        <f t="shared" si="4"/>
        <v>44</v>
      </c>
      <c r="I14" s="94">
        <f t="shared" ref="I14:K14" si="5">C14/F14*100</f>
        <v>100</v>
      </c>
      <c r="J14" s="94">
        <f t="shared" si="5"/>
        <v>100</v>
      </c>
      <c r="K14" s="94">
        <f t="shared" si="5"/>
        <v>100</v>
      </c>
    </row>
  </sheetData>
  <mergeCells count="5">
    <mergeCell ref="C1:E1"/>
    <mergeCell ref="F1:H1"/>
    <mergeCell ref="I1:K1"/>
    <mergeCell ref="A1:A2"/>
    <mergeCell ref="B1:B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K6"/>
  <sheetViews>
    <sheetView workbookViewId="0">
      <pane ySplit="2" topLeftCell="A3" activePane="bottomLeft" state="frozen"/>
      <selection pane="bottomLeft" activeCell="C2" sqref="C2"/>
    </sheetView>
  </sheetViews>
  <sheetFormatPr defaultRowHeight="15" outlineLevelRow="1" x14ac:dyDescent="0.25"/>
  <cols>
    <col min="1" max="1" width="28.5703125" style="78" customWidth="1"/>
    <col min="2" max="2" width="7.140625" style="78" customWidth="1"/>
    <col min="3" max="10" width="14.28515625" style="78" customWidth="1"/>
    <col min="11" max="11" width="14.140625" style="78" customWidth="1"/>
    <col min="12" max="16384" width="9.140625" style="78"/>
  </cols>
  <sheetData>
    <row r="1" spans="1:11" x14ac:dyDescent="0.25">
      <c r="A1" s="109" t="s">
        <v>0</v>
      </c>
      <c r="B1" s="109" t="s">
        <v>1</v>
      </c>
      <c r="C1" s="109" t="s">
        <v>645</v>
      </c>
      <c r="D1" s="109"/>
      <c r="E1" s="109"/>
      <c r="F1" s="109" t="s">
        <v>634</v>
      </c>
      <c r="G1" s="109"/>
      <c r="H1" s="109"/>
      <c r="I1" s="109" t="s">
        <v>3</v>
      </c>
      <c r="J1" s="109"/>
      <c r="K1" s="109"/>
    </row>
    <row r="2" spans="1:11" x14ac:dyDescent="0.25">
      <c r="A2" s="109"/>
      <c r="B2" s="109"/>
      <c r="C2" s="79" t="s">
        <v>4</v>
      </c>
      <c r="D2" s="79" t="s">
        <v>5</v>
      </c>
      <c r="E2" s="79" t="s">
        <v>6</v>
      </c>
      <c r="F2" s="79" t="s">
        <v>4</v>
      </c>
      <c r="G2" s="79" t="s">
        <v>5</v>
      </c>
      <c r="H2" s="79" t="s">
        <v>6</v>
      </c>
      <c r="I2" s="79" t="s">
        <v>4</v>
      </c>
      <c r="J2" s="79" t="s">
        <v>5</v>
      </c>
      <c r="K2" s="79" t="s">
        <v>6</v>
      </c>
    </row>
    <row r="3" spans="1:11" x14ac:dyDescent="0.25">
      <c r="A3" s="36" t="s">
        <v>7</v>
      </c>
      <c r="B3" s="52"/>
      <c r="C3" s="53"/>
      <c r="D3" s="53"/>
      <c r="E3" s="53"/>
      <c r="F3" s="53"/>
      <c r="G3" s="53"/>
      <c r="H3" s="53"/>
      <c r="I3" s="53"/>
      <c r="J3" s="53"/>
      <c r="K3" s="53"/>
    </row>
    <row r="4" spans="1:11" outlineLevel="1" collapsed="1" x14ac:dyDescent="0.25">
      <c r="A4" s="39" t="s">
        <v>490</v>
      </c>
      <c r="B4" s="40">
        <v>1</v>
      </c>
      <c r="C4" s="42">
        <v>71.41</v>
      </c>
      <c r="D4" s="42">
        <v>77.14</v>
      </c>
      <c r="E4" s="7">
        <f>GEOMEAN(C4:D4)</f>
        <v>74.219723793611621</v>
      </c>
      <c r="F4" s="42">
        <v>60</v>
      </c>
      <c r="G4" s="42">
        <v>68.569999999999993</v>
      </c>
      <c r="H4" s="7">
        <f>GEOMEAN(F4:G4)</f>
        <v>64.14202990239707</v>
      </c>
      <c r="I4" s="42">
        <f>C4/F4*100</f>
        <v>119.01666666666667</v>
      </c>
      <c r="J4" s="42">
        <f t="shared" ref="J4:K4" si="0">D4/G4*100</f>
        <v>112.49817704535512</v>
      </c>
      <c r="K4" s="42">
        <f t="shared" si="0"/>
        <v>115.71152940832941</v>
      </c>
    </row>
    <row r="5" spans="1:11" x14ac:dyDescent="0.25">
      <c r="A5" s="36" t="s">
        <v>15</v>
      </c>
      <c r="B5" s="52"/>
      <c r="C5" s="53"/>
      <c r="D5" s="53"/>
      <c r="E5" s="94"/>
      <c r="F5" s="53"/>
      <c r="G5" s="53"/>
      <c r="H5" s="94"/>
      <c r="I5" s="53"/>
      <c r="J5" s="53"/>
      <c r="K5" s="53"/>
    </row>
    <row r="6" spans="1:11" outlineLevel="1" collapsed="1" x14ac:dyDescent="0.25">
      <c r="A6" s="39" t="s">
        <v>490</v>
      </c>
      <c r="B6" s="40">
        <v>2</v>
      </c>
      <c r="C6" s="42">
        <v>67.14</v>
      </c>
      <c r="D6" s="42">
        <v>70</v>
      </c>
      <c r="E6" s="7">
        <f t="shared" ref="E6" si="1">GEOMEAN(C6:D6)</f>
        <v>68.555087338577579</v>
      </c>
      <c r="F6" s="42">
        <v>70</v>
      </c>
      <c r="G6" s="42">
        <v>80</v>
      </c>
      <c r="H6" s="7">
        <f t="shared" ref="H6" si="2">GEOMEAN(F6:G6)</f>
        <v>74.833147735478832</v>
      </c>
      <c r="I6" s="42">
        <f>C6/F6*100</f>
        <v>95.914285714285725</v>
      </c>
      <c r="J6" s="42">
        <f t="shared" ref="J6:K6" si="3">D6/G6*100</f>
        <v>87.5</v>
      </c>
      <c r="K6" s="42">
        <f t="shared" si="3"/>
        <v>91.610588907614826</v>
      </c>
    </row>
  </sheetData>
  <autoFilter ref="A1:K6"/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orientation="portrait" horizontalDpi="4294967295" verticalDpi="429496729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0"/>
  <sheetViews>
    <sheetView workbookViewId="0">
      <selection activeCell="L33" sqref="L33"/>
    </sheetView>
  </sheetViews>
  <sheetFormatPr defaultRowHeight="15" x14ac:dyDescent="0.25"/>
  <cols>
    <col min="1" max="1" width="30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1" t="s">
        <v>4</v>
      </c>
      <c r="D2" s="1" t="s">
        <v>5</v>
      </c>
      <c r="E2" s="1" t="s">
        <v>6</v>
      </c>
      <c r="F2" s="1" t="s">
        <v>4</v>
      </c>
      <c r="G2" s="1" t="s">
        <v>5</v>
      </c>
      <c r="H2" s="1" t="s">
        <v>6</v>
      </c>
      <c r="I2" s="1" t="s">
        <v>4</v>
      </c>
      <c r="J2" s="1" t="s">
        <v>5</v>
      </c>
      <c r="K2" s="1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126</v>
      </c>
      <c r="B4" s="6">
        <v>1</v>
      </c>
      <c r="C4" s="7">
        <v>81.42</v>
      </c>
      <c r="D4" s="7">
        <v>84.28</v>
      </c>
      <c r="E4" s="7">
        <f>GEOMEAN(C4:D4)</f>
        <v>82.837658103063248</v>
      </c>
      <c r="F4" s="7">
        <v>67.5</v>
      </c>
      <c r="G4" s="7">
        <v>69.849999999999994</v>
      </c>
      <c r="H4" s="7">
        <f>GEOMEAN(F4:G4)</f>
        <v>68.664947389479593</v>
      </c>
      <c r="I4" s="7">
        <f>C4/F4*100</f>
        <v>120.62222222222223</v>
      </c>
      <c r="J4" s="7">
        <f t="shared" ref="J4:K4" si="0">D4/G4*100</f>
        <v>120.65855404438082</v>
      </c>
      <c r="K4" s="7">
        <f t="shared" si="0"/>
        <v>120.64038676559899</v>
      </c>
    </row>
    <row r="5" spans="1:11" x14ac:dyDescent="0.25">
      <c r="A5" s="5" t="s">
        <v>127</v>
      </c>
      <c r="B5" s="6">
        <v>1</v>
      </c>
      <c r="C5" s="7">
        <v>81.42</v>
      </c>
      <c r="D5" s="7">
        <v>84.28</v>
      </c>
      <c r="E5" s="7">
        <f t="shared" ref="E5:E26" si="1">GEOMEAN(C5:D5)</f>
        <v>82.837658103063248</v>
      </c>
      <c r="F5" s="8"/>
      <c r="G5" s="8"/>
      <c r="H5" s="7"/>
      <c r="I5" s="7"/>
      <c r="J5" s="7"/>
      <c r="K5" s="7"/>
    </row>
    <row r="6" spans="1:11" x14ac:dyDescent="0.25">
      <c r="A6" s="5" t="s">
        <v>128</v>
      </c>
      <c r="B6" s="6">
        <v>1</v>
      </c>
      <c r="C6" s="7">
        <v>81.42</v>
      </c>
      <c r="D6" s="7">
        <v>84.28</v>
      </c>
      <c r="E6" s="7">
        <f t="shared" si="1"/>
        <v>82.837658103063248</v>
      </c>
      <c r="F6" s="8"/>
      <c r="G6" s="8"/>
      <c r="H6" s="7"/>
      <c r="I6" s="7"/>
      <c r="J6" s="7"/>
      <c r="K6" s="7"/>
    </row>
    <row r="7" spans="1:11" x14ac:dyDescent="0.25">
      <c r="A7" s="5" t="s">
        <v>129</v>
      </c>
      <c r="B7" s="6">
        <v>1</v>
      </c>
      <c r="C7" s="7">
        <v>81.42</v>
      </c>
      <c r="D7" s="7">
        <v>84.28</v>
      </c>
      <c r="E7" s="7">
        <f t="shared" si="1"/>
        <v>82.837658103063248</v>
      </c>
      <c r="F7" s="8"/>
      <c r="G7" s="8"/>
      <c r="H7" s="7"/>
      <c r="I7" s="7"/>
      <c r="J7" s="7"/>
      <c r="K7" s="7"/>
    </row>
    <row r="8" spans="1:11" x14ac:dyDescent="0.25">
      <c r="A8" s="5" t="s">
        <v>130</v>
      </c>
      <c r="B8" s="6">
        <v>1</v>
      </c>
      <c r="C8" s="7">
        <v>81.42</v>
      </c>
      <c r="D8" s="7">
        <v>84.28</v>
      </c>
      <c r="E8" s="7">
        <f t="shared" si="1"/>
        <v>82.837658103063248</v>
      </c>
      <c r="F8" s="8"/>
      <c r="G8" s="8"/>
      <c r="H8" s="7"/>
      <c r="I8" s="7"/>
      <c r="J8" s="7"/>
      <c r="K8" s="7"/>
    </row>
    <row r="9" spans="1:11" x14ac:dyDescent="0.25">
      <c r="A9" s="5" t="s">
        <v>131</v>
      </c>
      <c r="B9" s="6">
        <v>1</v>
      </c>
      <c r="C9" s="7">
        <v>81.42</v>
      </c>
      <c r="D9" s="7">
        <v>84.28</v>
      </c>
      <c r="E9" s="7">
        <f t="shared" si="1"/>
        <v>82.837658103063248</v>
      </c>
      <c r="F9" s="8"/>
      <c r="G9" s="8"/>
      <c r="H9" s="7"/>
      <c r="I9" s="7"/>
      <c r="J9" s="7"/>
      <c r="K9" s="7"/>
    </row>
    <row r="10" spans="1:11" x14ac:dyDescent="0.25">
      <c r="A10" s="5" t="s">
        <v>132</v>
      </c>
      <c r="B10" s="6">
        <v>1</v>
      </c>
      <c r="C10" s="7">
        <v>81.42</v>
      </c>
      <c r="D10" s="7">
        <v>84.28</v>
      </c>
      <c r="E10" s="7">
        <f t="shared" si="1"/>
        <v>82.837658103063248</v>
      </c>
      <c r="F10" s="8"/>
      <c r="G10" s="8"/>
      <c r="H10" s="7"/>
      <c r="I10" s="7"/>
      <c r="J10" s="7"/>
      <c r="K10" s="7"/>
    </row>
    <row r="11" spans="1:11" x14ac:dyDescent="0.25">
      <c r="A11" s="5" t="s">
        <v>133</v>
      </c>
      <c r="B11" s="6">
        <v>1</v>
      </c>
      <c r="C11" s="7">
        <v>81.42</v>
      </c>
      <c r="D11" s="7">
        <v>84.28</v>
      </c>
      <c r="E11" s="7">
        <f t="shared" si="1"/>
        <v>82.837658103063248</v>
      </c>
      <c r="F11" s="8"/>
      <c r="G11" s="8"/>
      <c r="H11" s="7"/>
      <c r="I11" s="7"/>
      <c r="J11" s="7"/>
      <c r="K11" s="7"/>
    </row>
    <row r="12" spans="1:11" x14ac:dyDescent="0.25">
      <c r="A12" s="5" t="s">
        <v>134</v>
      </c>
      <c r="B12" s="6">
        <v>1</v>
      </c>
      <c r="C12" s="7">
        <v>81.42</v>
      </c>
      <c r="D12" s="7">
        <v>84.28</v>
      </c>
      <c r="E12" s="7">
        <f t="shared" si="1"/>
        <v>82.837658103063248</v>
      </c>
      <c r="F12" s="8"/>
      <c r="G12" s="8"/>
      <c r="H12" s="7"/>
      <c r="I12" s="7"/>
      <c r="J12" s="7"/>
      <c r="K12" s="7"/>
    </row>
    <row r="13" spans="1:11" x14ac:dyDescent="0.25">
      <c r="A13" s="5" t="s">
        <v>135</v>
      </c>
      <c r="B13" s="6">
        <v>1</v>
      </c>
      <c r="C13" s="7">
        <v>81.42</v>
      </c>
      <c r="D13" s="7">
        <v>84.28</v>
      </c>
      <c r="E13" s="7">
        <f t="shared" si="1"/>
        <v>82.837658103063248</v>
      </c>
      <c r="F13" s="8"/>
      <c r="G13" s="8"/>
      <c r="H13" s="7"/>
      <c r="I13" s="7"/>
      <c r="J13" s="7"/>
      <c r="K13" s="7"/>
    </row>
    <row r="14" spans="1:11" x14ac:dyDescent="0.25">
      <c r="A14" s="5" t="s">
        <v>136</v>
      </c>
      <c r="B14" s="6">
        <v>1</v>
      </c>
      <c r="C14" s="7">
        <v>81.42</v>
      </c>
      <c r="D14" s="7">
        <v>84.28</v>
      </c>
      <c r="E14" s="7">
        <f t="shared" si="1"/>
        <v>82.837658103063248</v>
      </c>
      <c r="F14" s="8"/>
      <c r="G14" s="8"/>
      <c r="H14" s="7"/>
      <c r="I14" s="7"/>
      <c r="J14" s="7"/>
      <c r="K14" s="7"/>
    </row>
    <row r="15" spans="1:11" x14ac:dyDescent="0.25">
      <c r="A15" s="19" t="s">
        <v>15</v>
      </c>
      <c r="B15" s="3"/>
      <c r="C15" s="4"/>
      <c r="D15" s="4"/>
      <c r="E15" s="94"/>
      <c r="F15" s="4"/>
      <c r="G15" s="4"/>
      <c r="H15" s="94"/>
      <c r="I15" s="4"/>
      <c r="J15" s="4"/>
      <c r="K15" s="4"/>
    </row>
    <row r="16" spans="1:11" x14ac:dyDescent="0.25">
      <c r="A16" s="5" t="s">
        <v>126</v>
      </c>
      <c r="B16" s="6">
        <v>2</v>
      </c>
      <c r="C16" s="7">
        <v>70</v>
      </c>
      <c r="D16" s="7">
        <v>72.849999999999994</v>
      </c>
      <c r="E16" s="7">
        <f t="shared" si="1"/>
        <v>71.410783499412744</v>
      </c>
      <c r="F16" s="7">
        <v>62.86</v>
      </c>
      <c r="G16" s="7">
        <v>65.709999999999994</v>
      </c>
      <c r="H16" s="7">
        <f t="shared" ref="H16" si="2">GEOMEAN(F16:G16)</f>
        <v>64.269204133861805</v>
      </c>
      <c r="I16" s="7">
        <f>C16/F16*100</f>
        <v>111.35857461024499</v>
      </c>
      <c r="J16" s="7">
        <f t="shared" ref="J16:K16" si="3">D16/G16*100</f>
        <v>110.86592603865471</v>
      </c>
      <c r="K16" s="7">
        <f t="shared" si="3"/>
        <v>111.11197728647184</v>
      </c>
    </row>
    <row r="17" spans="1:11" x14ac:dyDescent="0.25">
      <c r="A17" s="5" t="s">
        <v>127</v>
      </c>
      <c r="B17" s="6">
        <v>2</v>
      </c>
      <c r="C17" s="7">
        <v>71.430000000000007</v>
      </c>
      <c r="D17" s="7">
        <v>75.709999999999994</v>
      </c>
      <c r="E17" s="7">
        <f t="shared" si="1"/>
        <v>73.538869314125307</v>
      </c>
      <c r="F17" s="8"/>
      <c r="G17" s="8"/>
      <c r="H17" s="8"/>
      <c r="I17" s="7"/>
      <c r="J17" s="7"/>
      <c r="K17" s="7"/>
    </row>
    <row r="18" spans="1:11" x14ac:dyDescent="0.25">
      <c r="A18" s="5" t="s">
        <v>128</v>
      </c>
      <c r="B18" s="6">
        <v>2</v>
      </c>
      <c r="C18" s="7">
        <v>71.430000000000007</v>
      </c>
      <c r="D18" s="7">
        <v>75.709999999999994</v>
      </c>
      <c r="E18" s="7">
        <f t="shared" si="1"/>
        <v>73.538869314125307</v>
      </c>
      <c r="F18" s="8"/>
      <c r="G18" s="8"/>
      <c r="H18" s="8"/>
      <c r="I18" s="7"/>
      <c r="J18" s="7"/>
      <c r="K18" s="7"/>
    </row>
    <row r="19" spans="1:11" x14ac:dyDescent="0.25">
      <c r="A19" s="5" t="s">
        <v>129</v>
      </c>
      <c r="B19" s="6">
        <v>2</v>
      </c>
      <c r="C19" s="7">
        <v>71.430000000000007</v>
      </c>
      <c r="D19" s="7">
        <v>77.14</v>
      </c>
      <c r="E19" s="7">
        <f t="shared" si="1"/>
        <v>74.230116529613511</v>
      </c>
      <c r="F19" s="8"/>
      <c r="G19" s="8"/>
      <c r="H19" s="8"/>
      <c r="I19" s="7"/>
      <c r="J19" s="7"/>
      <c r="K19" s="7"/>
    </row>
    <row r="20" spans="1:11" x14ac:dyDescent="0.25">
      <c r="A20" s="5" t="s">
        <v>130</v>
      </c>
      <c r="B20" s="6">
        <v>2</v>
      </c>
      <c r="C20" s="7">
        <v>71.430000000000007</v>
      </c>
      <c r="D20" s="7">
        <v>75.709999999999994</v>
      </c>
      <c r="E20" s="7">
        <f t="shared" si="1"/>
        <v>73.538869314125307</v>
      </c>
      <c r="F20" s="8"/>
      <c r="G20" s="8"/>
      <c r="H20" s="8"/>
      <c r="I20" s="7"/>
      <c r="J20" s="7"/>
      <c r="K20" s="7"/>
    </row>
    <row r="21" spans="1:11" x14ac:dyDescent="0.25">
      <c r="A21" s="5" t="s">
        <v>131</v>
      </c>
      <c r="B21" s="6">
        <v>2</v>
      </c>
      <c r="C21" s="7">
        <v>71.430000000000007</v>
      </c>
      <c r="D21" s="7">
        <v>77.14</v>
      </c>
      <c r="E21" s="7">
        <f t="shared" si="1"/>
        <v>74.230116529613511</v>
      </c>
      <c r="F21" s="8"/>
      <c r="G21" s="8"/>
      <c r="H21" s="8"/>
      <c r="I21" s="7"/>
      <c r="J21" s="7"/>
      <c r="K21" s="7"/>
    </row>
    <row r="22" spans="1:11" x14ac:dyDescent="0.25">
      <c r="A22" s="5" t="s">
        <v>132</v>
      </c>
      <c r="B22" s="6">
        <v>2</v>
      </c>
      <c r="C22" s="7">
        <v>71.430000000000007</v>
      </c>
      <c r="D22" s="7">
        <v>77.14</v>
      </c>
      <c r="E22" s="7">
        <f t="shared" si="1"/>
        <v>74.230116529613511</v>
      </c>
      <c r="F22" s="8"/>
      <c r="G22" s="8"/>
      <c r="H22" s="8"/>
      <c r="I22" s="7"/>
      <c r="J22" s="7"/>
      <c r="K22" s="7"/>
    </row>
    <row r="23" spans="1:11" x14ac:dyDescent="0.25">
      <c r="A23" s="5" t="s">
        <v>133</v>
      </c>
      <c r="B23" s="6">
        <v>2</v>
      </c>
      <c r="C23" s="7">
        <v>71.430000000000007</v>
      </c>
      <c r="D23" s="7">
        <v>75.709999999999994</v>
      </c>
      <c r="E23" s="7">
        <f t="shared" si="1"/>
        <v>73.538869314125307</v>
      </c>
      <c r="F23" s="8"/>
      <c r="G23" s="8"/>
      <c r="H23" s="8"/>
      <c r="I23" s="7"/>
      <c r="J23" s="7"/>
      <c r="K23" s="7"/>
    </row>
    <row r="24" spans="1:11" x14ac:dyDescent="0.25">
      <c r="A24" s="5" t="s">
        <v>134</v>
      </c>
      <c r="B24" s="6">
        <v>2</v>
      </c>
      <c r="C24" s="7">
        <v>71.430000000000007</v>
      </c>
      <c r="D24" s="7">
        <v>77.14</v>
      </c>
      <c r="E24" s="7">
        <f t="shared" si="1"/>
        <v>74.230116529613511</v>
      </c>
      <c r="F24" s="8"/>
      <c r="G24" s="8"/>
      <c r="H24" s="8"/>
      <c r="I24" s="7"/>
      <c r="J24" s="7"/>
      <c r="K24" s="7"/>
    </row>
    <row r="25" spans="1:11" x14ac:dyDescent="0.25">
      <c r="A25" s="5" t="s">
        <v>135</v>
      </c>
      <c r="B25" s="6">
        <v>2</v>
      </c>
      <c r="C25" s="7">
        <v>71.430000000000007</v>
      </c>
      <c r="D25" s="7">
        <v>77.14</v>
      </c>
      <c r="E25" s="7">
        <f t="shared" si="1"/>
        <v>74.230116529613511</v>
      </c>
      <c r="F25" s="8"/>
      <c r="G25" s="8"/>
      <c r="H25" s="8"/>
      <c r="I25" s="7"/>
      <c r="J25" s="7"/>
      <c r="K25" s="7"/>
    </row>
    <row r="26" spans="1:11" x14ac:dyDescent="0.25">
      <c r="A26" s="5" t="s">
        <v>136</v>
      </c>
      <c r="B26" s="6">
        <v>2</v>
      </c>
      <c r="C26" s="7">
        <v>71.430000000000007</v>
      </c>
      <c r="D26" s="7">
        <v>75.709999999999994</v>
      </c>
      <c r="E26" s="7">
        <f t="shared" si="1"/>
        <v>73.538869314125307</v>
      </c>
      <c r="F26" s="8"/>
      <c r="G26" s="8"/>
      <c r="H26" s="8"/>
      <c r="I26" s="7"/>
      <c r="J26" s="7"/>
      <c r="K26" s="7"/>
    </row>
    <row r="28" spans="1:11" x14ac:dyDescent="0.25">
      <c r="A28" s="23" t="s">
        <v>143</v>
      </c>
      <c r="C28" s="24">
        <f>C4</f>
        <v>81.42</v>
      </c>
      <c r="D28" s="24">
        <f t="shared" ref="D28:H28" si="4">D4</f>
        <v>84.28</v>
      </c>
      <c r="E28" s="24">
        <f t="shared" si="4"/>
        <v>82.837658103063248</v>
      </c>
      <c r="F28" s="24">
        <f t="shared" si="4"/>
        <v>67.5</v>
      </c>
      <c r="G28" s="24">
        <f t="shared" si="4"/>
        <v>69.849999999999994</v>
      </c>
      <c r="H28" s="24">
        <f t="shared" si="4"/>
        <v>68.664947389479593</v>
      </c>
      <c r="I28" s="94">
        <f>C28/F28*100</f>
        <v>120.62222222222223</v>
      </c>
      <c r="J28" s="94">
        <f>D28/G28*100</f>
        <v>120.65855404438082</v>
      </c>
      <c r="K28" s="94">
        <f t="shared" ref="K28" si="5">E28/H28*100</f>
        <v>120.64038676559899</v>
      </c>
    </row>
    <row r="30" spans="1:11" x14ac:dyDescent="0.25">
      <c r="A30" t="s">
        <v>145</v>
      </c>
      <c r="C30" s="24">
        <f>SUM(C16:C26)/11</f>
        <v>71.300000000000011</v>
      </c>
      <c r="D30" s="24">
        <f t="shared" ref="D30" si="6">SUM(D16:D26)/11</f>
        <v>76.100000000000009</v>
      </c>
      <c r="E30" s="24">
        <f>SUM(E16:E26)/11</f>
        <v>73.65961024710063</v>
      </c>
      <c r="F30" s="24">
        <f t="shared" ref="F30:H30" si="7">F16</f>
        <v>62.86</v>
      </c>
      <c r="G30" s="24">
        <f t="shared" si="7"/>
        <v>65.709999999999994</v>
      </c>
      <c r="H30" s="24">
        <f t="shared" si="7"/>
        <v>64.269204133861805</v>
      </c>
      <c r="I30" s="94">
        <f>C30/F30*100</f>
        <v>113.42666242443526</v>
      </c>
      <c r="J30" s="94">
        <f t="shared" ref="J30" si="8">D30/G30*100</f>
        <v>115.81190077613759</v>
      </c>
      <c r="K30" s="94">
        <f t="shared" ref="K30" si="9">E30/H30*100</f>
        <v>114.61105087543983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0"/>
  <sheetViews>
    <sheetView workbookViewId="0">
      <selection activeCell="D24" sqref="D24"/>
    </sheetView>
  </sheetViews>
  <sheetFormatPr defaultRowHeight="15" x14ac:dyDescent="0.25"/>
  <cols>
    <col min="1" max="1" width="31" customWidth="1"/>
  </cols>
  <sheetData>
    <row r="1" spans="1:11" x14ac:dyDescent="0.25">
      <c r="A1" s="107" t="s">
        <v>0</v>
      </c>
      <c r="B1" s="107" t="s">
        <v>1</v>
      </c>
      <c r="C1" s="107" t="s">
        <v>645</v>
      </c>
      <c r="D1" s="107"/>
      <c r="E1" s="107"/>
      <c r="F1" s="107" t="s">
        <v>2</v>
      </c>
      <c r="G1" s="107"/>
      <c r="H1" s="107"/>
      <c r="I1" s="107" t="s">
        <v>3</v>
      </c>
      <c r="J1" s="107"/>
      <c r="K1" s="107"/>
    </row>
    <row r="2" spans="1:11" ht="45" x14ac:dyDescent="0.25">
      <c r="A2" s="107"/>
      <c r="B2" s="107"/>
      <c r="C2" s="16" t="s">
        <v>4</v>
      </c>
      <c r="D2" s="16" t="s">
        <v>5</v>
      </c>
      <c r="E2" s="16" t="s">
        <v>6</v>
      </c>
      <c r="F2" s="16" t="s">
        <v>4</v>
      </c>
      <c r="G2" s="16" t="s">
        <v>5</v>
      </c>
      <c r="H2" s="16" t="s">
        <v>6</v>
      </c>
      <c r="I2" s="16" t="s">
        <v>4</v>
      </c>
      <c r="J2" s="16" t="s">
        <v>5</v>
      </c>
      <c r="K2" s="16" t="s">
        <v>6</v>
      </c>
    </row>
    <row r="3" spans="1:11" x14ac:dyDescent="0.25">
      <c r="A3" s="2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146</v>
      </c>
      <c r="B4" s="6">
        <v>1</v>
      </c>
      <c r="C4" s="7">
        <v>110</v>
      </c>
      <c r="D4" s="7">
        <v>110</v>
      </c>
      <c r="E4" s="7">
        <f>GEOMEAN(C4:D4)</f>
        <v>110</v>
      </c>
      <c r="F4" s="7">
        <v>110</v>
      </c>
      <c r="G4" s="7">
        <v>110</v>
      </c>
      <c r="H4" s="7">
        <f>GEOMEAN(F4:G4)</f>
        <v>110</v>
      </c>
      <c r="I4" s="7">
        <f>C4/F4*100</f>
        <v>100</v>
      </c>
      <c r="J4" s="7">
        <f t="shared" ref="J4:K4" si="0">D4/G4*100</f>
        <v>100</v>
      </c>
      <c r="K4" s="7">
        <f t="shared" si="0"/>
        <v>100</v>
      </c>
    </row>
    <row r="5" spans="1:11" x14ac:dyDescent="0.25">
      <c r="A5" s="5" t="s">
        <v>147</v>
      </c>
      <c r="B5" s="6">
        <v>1</v>
      </c>
      <c r="C5" s="8"/>
      <c r="D5" s="8"/>
      <c r="E5" s="7"/>
      <c r="F5" s="8"/>
      <c r="G5" s="8"/>
      <c r="H5" s="7"/>
      <c r="I5" s="7"/>
      <c r="J5" s="7"/>
      <c r="K5" s="7"/>
    </row>
    <row r="6" spans="1:11" x14ac:dyDescent="0.25">
      <c r="A6" s="5" t="s">
        <v>148</v>
      </c>
      <c r="B6" s="6">
        <v>1</v>
      </c>
      <c r="C6" s="7">
        <v>100</v>
      </c>
      <c r="D6" s="7">
        <v>100</v>
      </c>
      <c r="E6" s="7">
        <f t="shared" ref="E6:E7" si="1">GEOMEAN(C6:D6)</f>
        <v>100</v>
      </c>
      <c r="F6" s="7">
        <v>100</v>
      </c>
      <c r="G6" s="7">
        <v>100</v>
      </c>
      <c r="H6" s="7">
        <f t="shared" ref="H6:H7" si="2">GEOMEAN(F6:G6)</f>
        <v>100</v>
      </c>
      <c r="I6" s="7">
        <f>C6/F6*100</f>
        <v>100</v>
      </c>
      <c r="J6" s="7">
        <f t="shared" ref="J6:K7" si="3">D6/G6*100</f>
        <v>100</v>
      </c>
      <c r="K6" s="7">
        <f t="shared" si="3"/>
        <v>100</v>
      </c>
    </row>
    <row r="7" spans="1:11" x14ac:dyDescent="0.25">
      <c r="A7" s="5" t="s">
        <v>149</v>
      </c>
      <c r="B7" s="6">
        <v>1</v>
      </c>
      <c r="C7" s="7">
        <v>90</v>
      </c>
      <c r="D7" s="7">
        <v>90</v>
      </c>
      <c r="E7" s="7">
        <f t="shared" si="1"/>
        <v>90</v>
      </c>
      <c r="F7" s="7">
        <v>90</v>
      </c>
      <c r="G7" s="7">
        <v>90</v>
      </c>
      <c r="H7" s="7">
        <f t="shared" si="2"/>
        <v>90</v>
      </c>
      <c r="I7" s="7">
        <f>C7/F7*100</f>
        <v>100</v>
      </c>
      <c r="J7" s="7">
        <f t="shared" si="3"/>
        <v>100</v>
      </c>
      <c r="K7" s="7">
        <f t="shared" si="3"/>
        <v>100</v>
      </c>
    </row>
    <row r="8" spans="1:11" x14ac:dyDescent="0.25">
      <c r="A8" s="5" t="s">
        <v>150</v>
      </c>
      <c r="B8" s="6">
        <v>1</v>
      </c>
      <c r="C8" s="8"/>
      <c r="D8" s="8"/>
      <c r="E8" s="8"/>
      <c r="F8" s="8"/>
      <c r="G8" s="8"/>
      <c r="H8" s="8"/>
      <c r="I8" s="7"/>
      <c r="J8" s="7"/>
      <c r="K8" s="7"/>
    </row>
    <row r="9" spans="1:11" x14ac:dyDescent="0.25">
      <c r="A9" s="5" t="s">
        <v>151</v>
      </c>
      <c r="B9" s="6">
        <v>1</v>
      </c>
      <c r="C9" s="8"/>
      <c r="D9" s="8"/>
      <c r="E9" s="8"/>
      <c r="F9" s="8"/>
      <c r="G9" s="8"/>
      <c r="H9" s="8"/>
      <c r="I9" s="7"/>
      <c r="J9" s="7"/>
      <c r="K9" s="7"/>
    </row>
    <row r="10" spans="1:11" x14ac:dyDescent="0.25">
      <c r="A10" s="5" t="s">
        <v>152</v>
      </c>
      <c r="B10" s="6">
        <v>1</v>
      </c>
      <c r="C10" s="8"/>
      <c r="D10" s="8"/>
      <c r="E10" s="8"/>
      <c r="F10" s="8"/>
      <c r="G10" s="8"/>
      <c r="H10" s="8"/>
      <c r="I10" s="7"/>
      <c r="J10" s="7"/>
      <c r="K10" s="7"/>
    </row>
    <row r="11" spans="1:11" x14ac:dyDescent="0.25">
      <c r="A11" s="2" t="s">
        <v>15</v>
      </c>
      <c r="B11" s="3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5" t="s">
        <v>146</v>
      </c>
      <c r="B12" s="6">
        <v>2</v>
      </c>
      <c r="C12" s="8"/>
      <c r="D12" s="8"/>
      <c r="E12" s="8"/>
      <c r="F12" s="8"/>
      <c r="G12" s="8"/>
      <c r="H12" s="8"/>
      <c r="I12" s="7"/>
      <c r="J12" s="7"/>
      <c r="K12" s="7"/>
    </row>
    <row r="13" spans="1:11" x14ac:dyDescent="0.25">
      <c r="A13" s="5" t="s">
        <v>147</v>
      </c>
      <c r="B13" s="6">
        <v>2</v>
      </c>
      <c r="C13" s="8"/>
      <c r="D13" s="8"/>
      <c r="E13" s="8"/>
      <c r="F13" s="8"/>
      <c r="G13" s="8"/>
      <c r="H13" s="8"/>
      <c r="I13" s="7"/>
      <c r="J13" s="7"/>
      <c r="K13" s="7"/>
    </row>
    <row r="14" spans="1:11" x14ac:dyDescent="0.25">
      <c r="A14" s="5" t="s">
        <v>148</v>
      </c>
      <c r="B14" s="6">
        <v>2</v>
      </c>
      <c r="C14" s="8"/>
      <c r="D14" s="8"/>
      <c r="E14" s="8"/>
      <c r="F14" s="8"/>
      <c r="G14" s="8"/>
      <c r="H14" s="8"/>
      <c r="I14" s="7"/>
      <c r="J14" s="7"/>
      <c r="K14" s="7"/>
    </row>
    <row r="15" spans="1:11" x14ac:dyDescent="0.25">
      <c r="A15" s="5" t="s">
        <v>149</v>
      </c>
      <c r="B15" s="6">
        <v>2</v>
      </c>
      <c r="C15" s="8"/>
      <c r="D15" s="8"/>
      <c r="E15" s="8"/>
      <c r="F15" s="8"/>
      <c r="G15" s="8"/>
      <c r="H15" s="8"/>
      <c r="I15" s="7"/>
      <c r="J15" s="7"/>
      <c r="K15" s="7"/>
    </row>
    <row r="16" spans="1:11" x14ac:dyDescent="0.25">
      <c r="A16" s="5" t="s">
        <v>150</v>
      </c>
      <c r="B16" s="6">
        <v>2</v>
      </c>
      <c r="C16" s="8"/>
      <c r="D16" s="8"/>
      <c r="E16" s="8"/>
      <c r="F16" s="8"/>
      <c r="G16" s="8"/>
      <c r="H16" s="8"/>
      <c r="I16" s="7"/>
      <c r="J16" s="7"/>
      <c r="K16" s="7"/>
    </row>
    <row r="17" spans="1:11" x14ac:dyDescent="0.25">
      <c r="A17" s="5" t="s">
        <v>151</v>
      </c>
      <c r="B17" s="6">
        <v>2</v>
      </c>
      <c r="C17" s="8"/>
      <c r="D17" s="8"/>
      <c r="E17" s="8"/>
      <c r="F17" s="8"/>
      <c r="G17" s="8"/>
      <c r="H17" s="8"/>
      <c r="I17" s="7"/>
      <c r="J17" s="7"/>
      <c r="K17" s="7"/>
    </row>
    <row r="18" spans="1:11" x14ac:dyDescent="0.25">
      <c r="A18" s="5" t="s">
        <v>152</v>
      </c>
      <c r="B18" s="6">
        <v>2</v>
      </c>
      <c r="C18" s="8"/>
      <c r="D18" s="8"/>
      <c r="E18" s="8"/>
      <c r="F18" s="8"/>
      <c r="G18" s="8"/>
      <c r="H18" s="8"/>
      <c r="I18" s="7"/>
      <c r="J18" s="7"/>
      <c r="K18" s="7"/>
    </row>
    <row r="20" spans="1:11" x14ac:dyDescent="0.25">
      <c r="A20" s="17" t="s">
        <v>143</v>
      </c>
      <c r="C20">
        <f>(C4+C6+C7)/3</f>
        <v>100</v>
      </c>
      <c r="D20">
        <f t="shared" ref="D20:H20" si="4">(D4+D6+D7)/3</f>
        <v>100</v>
      </c>
      <c r="E20">
        <f t="shared" si="4"/>
        <v>100</v>
      </c>
      <c r="F20">
        <f t="shared" si="4"/>
        <v>100</v>
      </c>
      <c r="G20">
        <f t="shared" si="4"/>
        <v>100</v>
      </c>
      <c r="H20">
        <f t="shared" si="4"/>
        <v>100</v>
      </c>
      <c r="I20" s="94">
        <f>C20/F20*100</f>
        <v>100</v>
      </c>
      <c r="J20" s="94">
        <f t="shared" ref="J20" si="5">D20/G20*100</f>
        <v>100</v>
      </c>
      <c r="K20" s="94">
        <f t="shared" ref="K20" si="6">E20/H20*100</f>
        <v>100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"/>
  <sheetViews>
    <sheetView workbookViewId="0">
      <selection activeCell="C13" sqref="C13"/>
    </sheetView>
  </sheetViews>
  <sheetFormatPr defaultRowHeight="15" x14ac:dyDescent="0.25"/>
  <cols>
    <col min="1" max="1" width="43.710937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1" t="s">
        <v>4</v>
      </c>
      <c r="D2" s="1" t="s">
        <v>5</v>
      </c>
      <c r="E2" s="1" t="s">
        <v>6</v>
      </c>
      <c r="F2" s="1" t="s">
        <v>4</v>
      </c>
      <c r="G2" s="1" t="s">
        <v>5</v>
      </c>
      <c r="H2" s="1" t="s">
        <v>6</v>
      </c>
      <c r="I2" s="1" t="s">
        <v>4</v>
      </c>
      <c r="J2" s="1" t="s">
        <v>5</v>
      </c>
      <c r="K2" s="1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70</v>
      </c>
      <c r="B4" s="6">
        <v>1</v>
      </c>
      <c r="C4" s="100">
        <v>63.33</v>
      </c>
      <c r="D4" s="100">
        <v>65.22</v>
      </c>
      <c r="E4" s="7">
        <f>GEOMEAN(C4:D4)</f>
        <v>64.268052716726999</v>
      </c>
      <c r="F4" s="7">
        <v>63.33</v>
      </c>
      <c r="G4" s="7">
        <v>65.22</v>
      </c>
      <c r="H4" s="7">
        <f>GEOMEAN(F4:G4)</f>
        <v>64.268052716726999</v>
      </c>
      <c r="I4" s="7">
        <f>C4/F4*100</f>
        <v>100</v>
      </c>
      <c r="J4" s="7">
        <f t="shared" ref="J4:K4" si="0">D4/G4*100</f>
        <v>100</v>
      </c>
      <c r="K4" s="7">
        <f t="shared" si="0"/>
        <v>100</v>
      </c>
    </row>
    <row r="5" spans="1:11" x14ac:dyDescent="0.25">
      <c r="A5" s="5" t="s">
        <v>71</v>
      </c>
      <c r="B5" s="6">
        <v>1</v>
      </c>
      <c r="C5" s="8"/>
      <c r="D5" s="8"/>
      <c r="E5" s="7"/>
      <c r="F5" s="8"/>
      <c r="G5" s="8"/>
      <c r="H5" s="7"/>
      <c r="I5" s="7"/>
      <c r="J5" s="7"/>
      <c r="K5" s="7"/>
    </row>
    <row r="6" spans="1:11" x14ac:dyDescent="0.25">
      <c r="A6" s="5" t="s">
        <v>72</v>
      </c>
      <c r="B6" s="6">
        <v>1</v>
      </c>
      <c r="C6" s="7">
        <v>71.25</v>
      </c>
      <c r="D6" s="7">
        <v>71.25</v>
      </c>
      <c r="E6" s="7">
        <f t="shared" ref="E6" si="1">GEOMEAN(C6:D6)</f>
        <v>71.25</v>
      </c>
      <c r="F6" s="7">
        <v>71.25</v>
      </c>
      <c r="G6" s="7">
        <v>71.25</v>
      </c>
      <c r="H6" s="7">
        <f t="shared" ref="H6" si="2">GEOMEAN(F6:G6)</f>
        <v>71.25</v>
      </c>
      <c r="I6" s="7">
        <f>C6/F6*100</f>
        <v>100</v>
      </c>
      <c r="J6" s="7">
        <f t="shared" ref="J6:K6" si="3">D6/G6*100</f>
        <v>100</v>
      </c>
      <c r="K6" s="7">
        <f t="shared" si="3"/>
        <v>100</v>
      </c>
    </row>
    <row r="7" spans="1:11" x14ac:dyDescent="0.25">
      <c r="A7" s="2" t="s">
        <v>15</v>
      </c>
      <c r="B7" s="3"/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A8" s="5" t="s">
        <v>70</v>
      </c>
      <c r="B8" s="6">
        <v>2</v>
      </c>
      <c r="C8" s="8"/>
      <c r="D8" s="8"/>
      <c r="E8" s="8"/>
      <c r="F8" s="8"/>
      <c r="G8" s="8"/>
      <c r="H8" s="8"/>
      <c r="I8" s="7"/>
      <c r="J8" s="7"/>
      <c r="K8" s="7"/>
    </row>
    <row r="9" spans="1:11" x14ac:dyDescent="0.25">
      <c r="A9" s="5" t="s">
        <v>71</v>
      </c>
      <c r="B9" s="6">
        <v>2</v>
      </c>
      <c r="C9" s="8"/>
      <c r="D9" s="8"/>
      <c r="E9" s="8"/>
      <c r="F9" s="8"/>
      <c r="G9" s="8"/>
      <c r="H9" s="8"/>
      <c r="I9" s="7"/>
      <c r="J9" s="7"/>
      <c r="K9" s="7"/>
    </row>
    <row r="10" spans="1:11" x14ac:dyDescent="0.25">
      <c r="A10" s="5" t="s">
        <v>72</v>
      </c>
      <c r="B10" s="6">
        <v>2</v>
      </c>
      <c r="C10" s="8"/>
      <c r="D10" s="8"/>
      <c r="E10" s="8"/>
      <c r="F10" s="8"/>
      <c r="G10" s="8"/>
      <c r="H10" s="8"/>
      <c r="I10" s="7"/>
      <c r="J10" s="7"/>
      <c r="K10" s="7"/>
    </row>
    <row r="13" spans="1:11" x14ac:dyDescent="0.25">
      <c r="A13" s="23" t="s">
        <v>144</v>
      </c>
      <c r="C13" s="18">
        <f>(C4+C6)/2</f>
        <v>67.289999999999992</v>
      </c>
      <c r="D13" s="18">
        <f t="shared" ref="D13:H13" si="4">(D4+D6)/2</f>
        <v>68.234999999999999</v>
      </c>
      <c r="E13" s="18">
        <f t="shared" si="4"/>
        <v>67.759026358363499</v>
      </c>
      <c r="F13" s="18">
        <f t="shared" si="4"/>
        <v>67.289999999999992</v>
      </c>
      <c r="G13" s="18">
        <f t="shared" si="4"/>
        <v>68.234999999999999</v>
      </c>
      <c r="H13" s="18">
        <f t="shared" si="4"/>
        <v>67.759026358363499</v>
      </c>
      <c r="I13" s="94">
        <f>C13/F13*100</f>
        <v>100</v>
      </c>
      <c r="J13" s="94">
        <f t="shared" ref="J13" si="5">D13/G13*100</f>
        <v>100</v>
      </c>
      <c r="K13" s="94">
        <f t="shared" ref="K13" si="6">E13/H13*100</f>
        <v>100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0"/>
  <sheetViews>
    <sheetView topLeftCell="A19" workbookViewId="0">
      <selection activeCell="C48" sqref="C48"/>
    </sheetView>
  </sheetViews>
  <sheetFormatPr defaultRowHeight="15" x14ac:dyDescent="0.25"/>
  <cols>
    <col min="1" max="1" width="30.140625" customWidth="1"/>
  </cols>
  <sheetData>
    <row r="1" spans="1:11" x14ac:dyDescent="0.25">
      <c r="A1" s="107" t="s">
        <v>0</v>
      </c>
      <c r="B1" s="107" t="s">
        <v>1</v>
      </c>
      <c r="C1" s="107" t="s">
        <v>645</v>
      </c>
      <c r="D1" s="107"/>
      <c r="E1" s="107"/>
      <c r="F1" s="107" t="s">
        <v>2</v>
      </c>
      <c r="G1" s="107"/>
      <c r="H1" s="107"/>
      <c r="I1" s="107" t="s">
        <v>3</v>
      </c>
      <c r="J1" s="107"/>
      <c r="K1" s="107"/>
    </row>
    <row r="2" spans="1:11" ht="45" x14ac:dyDescent="0.25">
      <c r="A2" s="107"/>
      <c r="B2" s="107"/>
      <c r="C2" s="16" t="s">
        <v>4</v>
      </c>
      <c r="D2" s="16" t="s">
        <v>5</v>
      </c>
      <c r="E2" s="16" t="s">
        <v>6</v>
      </c>
      <c r="F2" s="16" t="s">
        <v>4</v>
      </c>
      <c r="G2" s="16" t="s">
        <v>5</v>
      </c>
      <c r="H2" s="16" t="s">
        <v>6</v>
      </c>
      <c r="I2" s="16" t="s">
        <v>4</v>
      </c>
      <c r="J2" s="16" t="s">
        <v>5</v>
      </c>
      <c r="K2" s="16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50</v>
      </c>
      <c r="B4" s="6">
        <v>1</v>
      </c>
      <c r="C4" s="100">
        <v>75</v>
      </c>
      <c r="D4" s="100">
        <v>81.25</v>
      </c>
      <c r="E4" s="7">
        <f>GEOMEAN(C4:D4)</f>
        <v>78.062474979979982</v>
      </c>
      <c r="F4" s="7">
        <v>55</v>
      </c>
      <c r="G4" s="7">
        <v>58</v>
      </c>
      <c r="H4" s="7">
        <f>GEOMEAN(F4:G4)</f>
        <v>56.480084985771754</v>
      </c>
      <c r="I4" s="7">
        <f>C4/F4*100</f>
        <v>136.36363636363635</v>
      </c>
      <c r="J4" s="7">
        <f t="shared" ref="J4:K4" si="0">D4/G4*100</f>
        <v>140.08620689655174</v>
      </c>
      <c r="K4" s="7">
        <f t="shared" si="0"/>
        <v>138.21238937520221</v>
      </c>
    </row>
    <row r="5" spans="1:11" x14ac:dyDescent="0.25">
      <c r="A5" s="5" t="s">
        <v>51</v>
      </c>
      <c r="B5" s="6">
        <v>1</v>
      </c>
      <c r="C5" s="100">
        <v>75</v>
      </c>
      <c r="D5" s="100">
        <v>75</v>
      </c>
      <c r="E5" s="7">
        <f t="shared" ref="E5:E31" si="1">GEOMEAN(C5:D5)</f>
        <v>75</v>
      </c>
      <c r="F5" s="7">
        <v>55</v>
      </c>
      <c r="G5" s="7">
        <v>58</v>
      </c>
      <c r="H5" s="7">
        <f t="shared" ref="H5:H31" si="2">GEOMEAN(F5:G5)</f>
        <v>56.480084985771754</v>
      </c>
      <c r="I5" s="7">
        <f t="shared" ref="I5:I31" si="3">C5/F5*100</f>
        <v>136.36363636363635</v>
      </c>
      <c r="J5" s="7">
        <f t="shared" ref="J5:J31" si="4">D5/G5*100</f>
        <v>129.31034482758622</v>
      </c>
      <c r="K5" s="7">
        <f t="shared" ref="K5:K31" si="5">E5/H5*100</f>
        <v>132.79016846184581</v>
      </c>
    </row>
    <row r="6" spans="1:11" x14ac:dyDescent="0.25">
      <c r="A6" s="5" t="s">
        <v>52</v>
      </c>
      <c r="B6" s="6">
        <v>1</v>
      </c>
      <c r="C6" s="100">
        <v>75</v>
      </c>
      <c r="D6" s="100">
        <v>77.900000000000006</v>
      </c>
      <c r="E6" s="7">
        <f t="shared" si="1"/>
        <v>76.436247945591887</v>
      </c>
      <c r="F6" s="7">
        <v>55</v>
      </c>
      <c r="G6" s="7">
        <v>58</v>
      </c>
      <c r="H6" s="7">
        <f t="shared" si="2"/>
        <v>56.480084985771754</v>
      </c>
      <c r="I6" s="7">
        <f t="shared" si="3"/>
        <v>136.36363636363635</v>
      </c>
      <c r="J6" s="7">
        <f t="shared" si="4"/>
        <v>134.31034482758622</v>
      </c>
      <c r="K6" s="7">
        <f t="shared" si="5"/>
        <v>135.33309655048751</v>
      </c>
    </row>
    <row r="7" spans="1:11" x14ac:dyDescent="0.25">
      <c r="A7" s="5" t="s">
        <v>53</v>
      </c>
      <c r="B7" s="6">
        <v>1</v>
      </c>
      <c r="C7" s="101"/>
      <c r="D7" s="101"/>
      <c r="E7" s="7"/>
      <c r="F7" s="8"/>
      <c r="G7" s="8"/>
      <c r="H7" s="7"/>
      <c r="I7" s="7"/>
      <c r="J7" s="7"/>
      <c r="K7" s="7"/>
    </row>
    <row r="8" spans="1:11" x14ac:dyDescent="0.25">
      <c r="A8" s="5" t="s">
        <v>54</v>
      </c>
      <c r="B8" s="6">
        <v>1</v>
      </c>
      <c r="C8" s="101"/>
      <c r="D8" s="101"/>
      <c r="E8" s="7"/>
      <c r="F8" s="8"/>
      <c r="G8" s="8"/>
      <c r="H8" s="7"/>
      <c r="I8" s="7"/>
      <c r="J8" s="7"/>
      <c r="K8" s="7"/>
    </row>
    <row r="9" spans="1:11" x14ac:dyDescent="0.25">
      <c r="A9" s="5" t="s">
        <v>55</v>
      </c>
      <c r="B9" s="6">
        <v>1</v>
      </c>
      <c r="C9" s="100">
        <v>58</v>
      </c>
      <c r="D9" s="100">
        <v>65</v>
      </c>
      <c r="E9" s="7">
        <f t="shared" si="1"/>
        <v>61.400325732035</v>
      </c>
      <c r="F9" s="7">
        <v>55</v>
      </c>
      <c r="G9" s="7">
        <v>60</v>
      </c>
      <c r="H9" s="7">
        <f t="shared" si="2"/>
        <v>57.445626465380286</v>
      </c>
      <c r="I9" s="7">
        <f t="shared" si="3"/>
        <v>105.45454545454544</v>
      </c>
      <c r="J9" s="7">
        <f t="shared" si="4"/>
        <v>108.33333333333333</v>
      </c>
      <c r="K9" s="7">
        <f t="shared" si="5"/>
        <v>106.88424778348971</v>
      </c>
    </row>
    <row r="10" spans="1:11" x14ac:dyDescent="0.25">
      <c r="A10" s="5" t="s">
        <v>56</v>
      </c>
      <c r="B10" s="6">
        <v>1</v>
      </c>
      <c r="C10" s="100">
        <v>68.75</v>
      </c>
      <c r="D10" s="100">
        <v>75</v>
      </c>
      <c r="E10" s="7">
        <f t="shared" si="1"/>
        <v>71.807033081725365</v>
      </c>
      <c r="F10" s="7">
        <v>55</v>
      </c>
      <c r="G10" s="7">
        <v>58</v>
      </c>
      <c r="H10" s="7">
        <f t="shared" si="2"/>
        <v>56.480084985771754</v>
      </c>
      <c r="I10" s="7">
        <f t="shared" si="3"/>
        <v>125</v>
      </c>
      <c r="J10" s="7">
        <f t="shared" si="4"/>
        <v>129.31034482758622</v>
      </c>
      <c r="K10" s="7">
        <f t="shared" si="5"/>
        <v>127.13690692890196</v>
      </c>
    </row>
    <row r="11" spans="1:11" x14ac:dyDescent="0.25">
      <c r="A11" s="5" t="s">
        <v>57</v>
      </c>
      <c r="B11" s="6">
        <v>1</v>
      </c>
      <c r="C11" s="101"/>
      <c r="D11" s="101"/>
      <c r="E11" s="7"/>
      <c r="F11" s="8"/>
      <c r="G11" s="8"/>
      <c r="H11" s="7"/>
      <c r="I11" s="7"/>
      <c r="J11" s="7"/>
      <c r="K11" s="7"/>
    </row>
    <row r="12" spans="1:11" x14ac:dyDescent="0.25">
      <c r="A12" s="5" t="s">
        <v>58</v>
      </c>
      <c r="B12" s="6">
        <v>1</v>
      </c>
      <c r="C12" s="100">
        <v>60</v>
      </c>
      <c r="D12" s="100">
        <v>81.25</v>
      </c>
      <c r="E12" s="7">
        <f t="shared" si="1"/>
        <v>69.821200218844709</v>
      </c>
      <c r="F12" s="7">
        <v>55</v>
      </c>
      <c r="G12" s="7">
        <v>58</v>
      </c>
      <c r="H12" s="7">
        <f t="shared" si="2"/>
        <v>56.480084985771754</v>
      </c>
      <c r="I12" s="7">
        <f t="shared" si="3"/>
        <v>109.09090909090908</v>
      </c>
      <c r="J12" s="7">
        <f t="shared" si="4"/>
        <v>140.08620689655174</v>
      </c>
      <c r="K12" s="7">
        <f t="shared" si="5"/>
        <v>123.62091919024874</v>
      </c>
    </row>
    <row r="13" spans="1:11" x14ac:dyDescent="0.25">
      <c r="A13" s="5" t="s">
        <v>59</v>
      </c>
      <c r="B13" s="6">
        <v>1</v>
      </c>
      <c r="C13" s="100">
        <v>60</v>
      </c>
      <c r="D13" s="100">
        <v>73.75</v>
      </c>
      <c r="E13" s="7">
        <f t="shared" si="1"/>
        <v>66.520673478250359</v>
      </c>
      <c r="F13" s="7">
        <v>55</v>
      </c>
      <c r="G13" s="7">
        <v>58</v>
      </c>
      <c r="H13" s="7">
        <f t="shared" si="2"/>
        <v>56.480084985771754</v>
      </c>
      <c r="I13" s="7">
        <f t="shared" si="3"/>
        <v>109.09090909090908</v>
      </c>
      <c r="J13" s="7">
        <f t="shared" si="4"/>
        <v>127.15517241379311</v>
      </c>
      <c r="K13" s="7">
        <f t="shared" si="5"/>
        <v>117.77721916496407</v>
      </c>
    </row>
    <row r="14" spans="1:11" x14ac:dyDescent="0.25">
      <c r="A14" s="5" t="s">
        <v>35</v>
      </c>
      <c r="B14" s="6">
        <v>1</v>
      </c>
      <c r="C14" s="101"/>
      <c r="D14" s="101"/>
      <c r="E14" s="7"/>
      <c r="F14" s="7">
        <v>55</v>
      </c>
      <c r="G14" s="7">
        <v>58</v>
      </c>
      <c r="H14" s="7">
        <f t="shared" si="2"/>
        <v>56.480084985771754</v>
      </c>
      <c r="I14" s="7">
        <f t="shared" si="3"/>
        <v>0</v>
      </c>
      <c r="J14" s="7">
        <f t="shared" si="4"/>
        <v>0</v>
      </c>
      <c r="K14" s="7">
        <f t="shared" si="5"/>
        <v>0</v>
      </c>
    </row>
    <row r="15" spans="1:11" x14ac:dyDescent="0.25">
      <c r="A15" s="5" t="s">
        <v>60</v>
      </c>
      <c r="B15" s="6">
        <v>1</v>
      </c>
      <c r="C15" s="100">
        <v>75</v>
      </c>
      <c r="D15" s="100">
        <v>75</v>
      </c>
      <c r="E15" s="7">
        <f t="shared" si="1"/>
        <v>75</v>
      </c>
      <c r="F15" s="7">
        <v>55</v>
      </c>
      <c r="G15" s="7">
        <v>58</v>
      </c>
      <c r="H15" s="7">
        <f t="shared" si="2"/>
        <v>56.480084985771754</v>
      </c>
      <c r="I15" s="7">
        <f t="shared" si="3"/>
        <v>136.36363636363635</v>
      </c>
      <c r="J15" s="7">
        <f t="shared" si="4"/>
        <v>129.31034482758622</v>
      </c>
      <c r="K15" s="7">
        <f t="shared" si="5"/>
        <v>132.79016846184581</v>
      </c>
    </row>
    <row r="16" spans="1:11" x14ac:dyDescent="0.25">
      <c r="A16" s="5" t="s">
        <v>61</v>
      </c>
      <c r="B16" s="6">
        <v>1</v>
      </c>
      <c r="C16" s="100">
        <v>65</v>
      </c>
      <c r="D16" s="100">
        <v>75</v>
      </c>
      <c r="E16" s="7">
        <f t="shared" si="1"/>
        <v>69.821200218844709</v>
      </c>
      <c r="F16" s="7">
        <v>55</v>
      </c>
      <c r="G16" s="7">
        <v>58</v>
      </c>
      <c r="H16" s="7">
        <f t="shared" si="2"/>
        <v>56.480084985771754</v>
      </c>
      <c r="I16" s="7">
        <f t="shared" si="3"/>
        <v>118.18181818181819</v>
      </c>
      <c r="J16" s="7">
        <f t="shared" si="4"/>
        <v>129.31034482758622</v>
      </c>
      <c r="K16" s="7">
        <f t="shared" si="5"/>
        <v>123.62091919024874</v>
      </c>
    </row>
    <row r="17" spans="1:11" x14ac:dyDescent="0.25">
      <c r="A17" s="5" t="s">
        <v>62</v>
      </c>
      <c r="B17" s="6">
        <v>1</v>
      </c>
      <c r="C17" s="100">
        <v>68.75</v>
      </c>
      <c r="D17" s="100">
        <v>75</v>
      </c>
      <c r="E17" s="7">
        <f t="shared" si="1"/>
        <v>71.807033081725365</v>
      </c>
      <c r="F17" s="7">
        <v>55</v>
      </c>
      <c r="G17" s="7">
        <v>58</v>
      </c>
      <c r="H17" s="7">
        <f t="shared" si="2"/>
        <v>56.480084985771754</v>
      </c>
      <c r="I17" s="7">
        <f t="shared" si="3"/>
        <v>125</v>
      </c>
      <c r="J17" s="7">
        <f t="shared" si="4"/>
        <v>129.31034482758622</v>
      </c>
      <c r="K17" s="7">
        <f t="shared" si="5"/>
        <v>127.13690692890196</v>
      </c>
    </row>
    <row r="18" spans="1:11" x14ac:dyDescent="0.25">
      <c r="A18" s="5" t="s">
        <v>63</v>
      </c>
      <c r="B18" s="6">
        <v>1</v>
      </c>
      <c r="C18" s="100">
        <v>68.75</v>
      </c>
      <c r="D18" s="100">
        <v>68.75</v>
      </c>
      <c r="E18" s="7">
        <f t="shared" si="1"/>
        <v>68.75</v>
      </c>
      <c r="F18" s="7">
        <v>55</v>
      </c>
      <c r="G18" s="7">
        <v>58</v>
      </c>
      <c r="H18" s="7">
        <f t="shared" si="2"/>
        <v>56.480084985771754</v>
      </c>
      <c r="I18" s="7">
        <f t="shared" si="3"/>
        <v>125</v>
      </c>
      <c r="J18" s="7">
        <f t="shared" si="4"/>
        <v>118.53448275862068</v>
      </c>
      <c r="K18" s="7">
        <f t="shared" si="5"/>
        <v>121.72432109002533</v>
      </c>
    </row>
    <row r="19" spans="1:11" x14ac:dyDescent="0.25">
      <c r="A19" s="5" t="s">
        <v>64</v>
      </c>
      <c r="B19" s="6">
        <v>1</v>
      </c>
      <c r="C19" s="100">
        <v>68.75</v>
      </c>
      <c r="D19" s="100">
        <v>68.75</v>
      </c>
      <c r="E19" s="7">
        <f t="shared" si="1"/>
        <v>68.75</v>
      </c>
      <c r="F19" s="7">
        <v>55</v>
      </c>
      <c r="G19" s="7">
        <v>58</v>
      </c>
      <c r="H19" s="7">
        <f t="shared" si="2"/>
        <v>56.480084985771754</v>
      </c>
      <c r="I19" s="7">
        <f t="shared" si="3"/>
        <v>125</v>
      </c>
      <c r="J19" s="7">
        <f t="shared" si="4"/>
        <v>118.53448275862068</v>
      </c>
      <c r="K19" s="7">
        <f t="shared" si="5"/>
        <v>121.72432109002533</v>
      </c>
    </row>
    <row r="20" spans="1:11" x14ac:dyDescent="0.25">
      <c r="A20" s="5" t="s">
        <v>65</v>
      </c>
      <c r="B20" s="6">
        <v>1</v>
      </c>
      <c r="C20" s="100">
        <v>76.25</v>
      </c>
      <c r="D20" s="100">
        <v>76.25</v>
      </c>
      <c r="E20" s="7">
        <f t="shared" si="1"/>
        <v>76.25</v>
      </c>
      <c r="F20" s="7">
        <v>55</v>
      </c>
      <c r="G20" s="7">
        <v>58</v>
      </c>
      <c r="H20" s="7">
        <f t="shared" si="2"/>
        <v>56.480084985771754</v>
      </c>
      <c r="I20" s="7">
        <f t="shared" si="3"/>
        <v>138.63636363636365</v>
      </c>
      <c r="J20" s="7">
        <f t="shared" si="4"/>
        <v>131.4655172413793</v>
      </c>
      <c r="K20" s="7">
        <f t="shared" si="5"/>
        <v>135.0033379362099</v>
      </c>
    </row>
    <row r="21" spans="1:11" x14ac:dyDescent="0.25">
      <c r="A21" s="5" t="s">
        <v>66</v>
      </c>
      <c r="B21" s="6">
        <v>1</v>
      </c>
      <c r="C21" s="100">
        <v>72.5</v>
      </c>
      <c r="D21" s="100">
        <v>75</v>
      </c>
      <c r="E21" s="7">
        <f t="shared" si="1"/>
        <v>73.739406018763134</v>
      </c>
      <c r="F21" s="7">
        <v>55</v>
      </c>
      <c r="G21" s="7">
        <v>58</v>
      </c>
      <c r="H21" s="7">
        <f t="shared" si="2"/>
        <v>56.480084985771754</v>
      </c>
      <c r="I21" s="7">
        <f t="shared" si="3"/>
        <v>131.81818181818181</v>
      </c>
      <c r="J21" s="7">
        <f t="shared" si="4"/>
        <v>129.31034482758622</v>
      </c>
      <c r="K21" s="7">
        <f t="shared" si="5"/>
        <v>130.55824196677338</v>
      </c>
    </row>
    <row r="22" spans="1:11" x14ac:dyDescent="0.25">
      <c r="A22" s="5" t="s">
        <v>67</v>
      </c>
      <c r="B22" s="6">
        <v>1</v>
      </c>
      <c r="C22" s="100">
        <v>75</v>
      </c>
      <c r="D22" s="100">
        <v>75</v>
      </c>
      <c r="E22" s="7">
        <f t="shared" si="1"/>
        <v>75</v>
      </c>
      <c r="F22" s="7">
        <v>55</v>
      </c>
      <c r="G22" s="7">
        <v>58</v>
      </c>
      <c r="H22" s="7">
        <f t="shared" si="2"/>
        <v>56.480084985771754</v>
      </c>
      <c r="I22" s="7">
        <f t="shared" si="3"/>
        <v>136.36363636363635</v>
      </c>
      <c r="J22" s="7">
        <f t="shared" si="4"/>
        <v>129.31034482758622</v>
      </c>
      <c r="K22" s="7">
        <f t="shared" si="5"/>
        <v>132.79016846184581</v>
      </c>
    </row>
    <row r="23" spans="1:11" x14ac:dyDescent="0.25">
      <c r="A23" s="5" t="s">
        <v>68</v>
      </c>
      <c r="B23" s="6">
        <v>1</v>
      </c>
      <c r="C23" s="100">
        <v>75</v>
      </c>
      <c r="D23" s="100">
        <v>75</v>
      </c>
      <c r="E23" s="7">
        <f t="shared" si="1"/>
        <v>75</v>
      </c>
      <c r="F23" s="7">
        <v>55</v>
      </c>
      <c r="G23" s="7">
        <v>58</v>
      </c>
      <c r="H23" s="7">
        <f t="shared" si="2"/>
        <v>56.480084985771754</v>
      </c>
      <c r="I23" s="7">
        <f t="shared" si="3"/>
        <v>136.36363636363635</v>
      </c>
      <c r="J23" s="7">
        <f t="shared" si="4"/>
        <v>129.31034482758622</v>
      </c>
      <c r="K23" s="7">
        <f t="shared" si="5"/>
        <v>132.79016846184581</v>
      </c>
    </row>
    <row r="24" spans="1:11" x14ac:dyDescent="0.25">
      <c r="A24" s="5" t="s">
        <v>69</v>
      </c>
      <c r="B24" s="6">
        <v>1</v>
      </c>
      <c r="C24" s="101"/>
      <c r="D24" s="101"/>
      <c r="E24" s="7"/>
      <c r="F24" s="8"/>
      <c r="G24" s="8"/>
      <c r="H24" s="7"/>
      <c r="I24" s="7"/>
      <c r="J24" s="7"/>
      <c r="K24" s="7"/>
    </row>
    <row r="25" spans="1:11" x14ac:dyDescent="0.25">
      <c r="A25" s="19" t="s">
        <v>15</v>
      </c>
      <c r="B25" s="3"/>
      <c r="C25" s="4"/>
      <c r="D25" s="4"/>
      <c r="E25" s="94"/>
      <c r="F25" s="98"/>
      <c r="G25" s="98"/>
      <c r="H25" s="94"/>
      <c r="I25" s="94"/>
      <c r="J25" s="94"/>
      <c r="K25" s="94"/>
    </row>
    <row r="26" spans="1:11" x14ac:dyDescent="0.25">
      <c r="A26" s="5" t="s">
        <v>50</v>
      </c>
      <c r="B26" s="6">
        <v>2</v>
      </c>
      <c r="C26" s="8"/>
      <c r="D26" s="8"/>
      <c r="E26" s="7"/>
      <c r="F26" s="8"/>
      <c r="G26" s="8"/>
      <c r="H26" s="7"/>
      <c r="I26" s="7"/>
      <c r="J26" s="7"/>
      <c r="K26" s="7"/>
    </row>
    <row r="27" spans="1:11" x14ac:dyDescent="0.25">
      <c r="A27" s="5" t="s">
        <v>51</v>
      </c>
      <c r="B27" s="6">
        <v>2</v>
      </c>
      <c r="C27" s="8"/>
      <c r="D27" s="8"/>
      <c r="E27" s="7"/>
      <c r="F27" s="8"/>
      <c r="G27" s="8"/>
      <c r="H27" s="7"/>
      <c r="I27" s="7"/>
      <c r="J27" s="7"/>
      <c r="K27" s="7"/>
    </row>
    <row r="28" spans="1:11" x14ac:dyDescent="0.25">
      <c r="A28" s="5" t="s">
        <v>52</v>
      </c>
      <c r="B28" s="6">
        <v>2</v>
      </c>
      <c r="C28" s="8"/>
      <c r="D28" s="8"/>
      <c r="E28" s="7"/>
      <c r="F28" s="8"/>
      <c r="G28" s="8"/>
      <c r="H28" s="7"/>
      <c r="I28" s="7"/>
      <c r="J28" s="7"/>
      <c r="K28" s="7"/>
    </row>
    <row r="29" spans="1:11" x14ac:dyDescent="0.25">
      <c r="A29" s="5" t="s">
        <v>53</v>
      </c>
      <c r="B29" s="6">
        <v>2</v>
      </c>
      <c r="C29" s="8"/>
      <c r="D29" s="8"/>
      <c r="E29" s="7"/>
      <c r="F29" s="8"/>
      <c r="G29" s="8"/>
      <c r="H29" s="7"/>
      <c r="I29" s="7"/>
      <c r="J29" s="7"/>
      <c r="K29" s="7"/>
    </row>
    <row r="30" spans="1:11" x14ac:dyDescent="0.25">
      <c r="A30" s="5" t="s">
        <v>54</v>
      </c>
      <c r="B30" s="6">
        <v>2</v>
      </c>
      <c r="C30" s="8"/>
      <c r="D30" s="8"/>
      <c r="E30" s="7"/>
      <c r="F30" s="8"/>
      <c r="G30" s="8"/>
      <c r="H30" s="7"/>
      <c r="I30" s="7"/>
      <c r="J30" s="7"/>
      <c r="K30" s="7"/>
    </row>
    <row r="31" spans="1:11" x14ac:dyDescent="0.25">
      <c r="A31" s="5" t="s">
        <v>55</v>
      </c>
      <c r="B31" s="6">
        <v>2</v>
      </c>
      <c r="C31" s="7">
        <v>28</v>
      </c>
      <c r="D31" s="7">
        <v>28</v>
      </c>
      <c r="E31" s="7">
        <f t="shared" si="1"/>
        <v>28</v>
      </c>
      <c r="F31" s="7">
        <v>28</v>
      </c>
      <c r="G31" s="7">
        <v>28</v>
      </c>
      <c r="H31" s="7">
        <f t="shared" si="2"/>
        <v>28</v>
      </c>
      <c r="I31" s="7">
        <f t="shared" si="3"/>
        <v>100</v>
      </c>
      <c r="J31" s="7">
        <f t="shared" si="4"/>
        <v>100</v>
      </c>
      <c r="K31" s="7">
        <f t="shared" si="5"/>
        <v>100</v>
      </c>
    </row>
    <row r="32" spans="1:11" x14ac:dyDescent="0.25">
      <c r="A32" s="5" t="s">
        <v>56</v>
      </c>
      <c r="B32" s="6">
        <v>2</v>
      </c>
      <c r="C32" s="8"/>
      <c r="D32" s="8"/>
      <c r="E32" s="7"/>
      <c r="F32" s="8"/>
      <c r="G32" s="8"/>
      <c r="H32" s="7"/>
      <c r="I32" s="7"/>
      <c r="J32" s="7"/>
      <c r="K32" s="7"/>
    </row>
    <row r="33" spans="1:11" x14ac:dyDescent="0.25">
      <c r="A33" s="5" t="s">
        <v>57</v>
      </c>
      <c r="B33" s="6">
        <v>2</v>
      </c>
      <c r="C33" s="8"/>
      <c r="D33" s="8"/>
      <c r="E33" s="7"/>
      <c r="F33" s="8"/>
      <c r="G33" s="8"/>
      <c r="H33" s="7"/>
      <c r="I33" s="7"/>
      <c r="J33" s="7"/>
      <c r="K33" s="7"/>
    </row>
    <row r="34" spans="1:11" x14ac:dyDescent="0.25">
      <c r="A34" s="5" t="s">
        <v>58</v>
      </c>
      <c r="B34" s="6">
        <v>2</v>
      </c>
      <c r="C34" s="8"/>
      <c r="D34" s="8"/>
      <c r="E34" s="7"/>
      <c r="F34" s="8"/>
      <c r="G34" s="8"/>
      <c r="H34" s="7"/>
      <c r="I34" s="7"/>
      <c r="J34" s="7"/>
      <c r="K34" s="7"/>
    </row>
    <row r="35" spans="1:11" x14ac:dyDescent="0.25">
      <c r="A35" s="5" t="s">
        <v>59</v>
      </c>
      <c r="B35" s="6">
        <v>2</v>
      </c>
      <c r="C35" s="8"/>
      <c r="D35" s="8"/>
      <c r="E35" s="7"/>
      <c r="F35" s="8"/>
      <c r="G35" s="8"/>
      <c r="H35" s="7"/>
      <c r="I35" s="7"/>
      <c r="J35" s="7"/>
      <c r="K35" s="7"/>
    </row>
    <row r="36" spans="1:11" x14ac:dyDescent="0.25">
      <c r="A36" s="5" t="s">
        <v>35</v>
      </c>
      <c r="B36" s="6">
        <v>2</v>
      </c>
      <c r="C36" s="8"/>
      <c r="D36" s="8"/>
      <c r="E36" s="7"/>
      <c r="F36" s="8"/>
      <c r="G36" s="8"/>
      <c r="H36" s="7"/>
      <c r="I36" s="7"/>
      <c r="J36" s="7"/>
      <c r="K36" s="7"/>
    </row>
    <row r="37" spans="1:11" x14ac:dyDescent="0.25">
      <c r="A37" s="5" t="s">
        <v>60</v>
      </c>
      <c r="B37" s="6">
        <v>2</v>
      </c>
      <c r="C37" s="8"/>
      <c r="D37" s="8"/>
      <c r="E37" s="7"/>
      <c r="F37" s="8"/>
      <c r="G37" s="8"/>
      <c r="H37" s="7"/>
      <c r="I37" s="7"/>
      <c r="J37" s="7"/>
      <c r="K37" s="7"/>
    </row>
    <row r="38" spans="1:11" x14ac:dyDescent="0.25">
      <c r="A38" s="5" t="s">
        <v>61</v>
      </c>
      <c r="B38" s="6">
        <v>2</v>
      </c>
      <c r="C38" s="8"/>
      <c r="D38" s="8"/>
      <c r="E38" s="7"/>
      <c r="F38" s="8"/>
      <c r="G38" s="8"/>
      <c r="H38" s="7"/>
      <c r="I38" s="7"/>
      <c r="J38" s="7"/>
      <c r="K38" s="7"/>
    </row>
    <row r="39" spans="1:11" x14ac:dyDescent="0.25">
      <c r="A39" s="5" t="s">
        <v>62</v>
      </c>
      <c r="B39" s="6">
        <v>2</v>
      </c>
      <c r="C39" s="8"/>
      <c r="D39" s="8"/>
      <c r="E39" s="7"/>
      <c r="F39" s="8"/>
      <c r="G39" s="8"/>
      <c r="H39" s="7"/>
      <c r="I39" s="7"/>
      <c r="J39" s="7"/>
      <c r="K39" s="7"/>
    </row>
    <row r="40" spans="1:11" x14ac:dyDescent="0.25">
      <c r="A40" s="5" t="s">
        <v>63</v>
      </c>
      <c r="B40" s="6">
        <v>2</v>
      </c>
      <c r="C40" s="8"/>
      <c r="D40" s="8"/>
      <c r="E40" s="7"/>
      <c r="F40" s="8"/>
      <c r="G40" s="8"/>
      <c r="H40" s="7"/>
      <c r="I40" s="7"/>
      <c r="J40" s="7"/>
      <c r="K40" s="7"/>
    </row>
    <row r="41" spans="1:11" x14ac:dyDescent="0.25">
      <c r="A41" s="5" t="s">
        <v>64</v>
      </c>
      <c r="B41" s="6">
        <v>2</v>
      </c>
      <c r="C41" s="8"/>
      <c r="D41" s="8"/>
      <c r="E41" s="7"/>
      <c r="F41" s="8"/>
      <c r="G41" s="8"/>
      <c r="H41" s="7"/>
      <c r="I41" s="7"/>
      <c r="J41" s="7"/>
      <c r="K41" s="7"/>
    </row>
    <row r="42" spans="1:11" x14ac:dyDescent="0.25">
      <c r="A42" s="5" t="s">
        <v>65</v>
      </c>
      <c r="B42" s="6">
        <v>2</v>
      </c>
      <c r="C42" s="8"/>
      <c r="D42" s="8"/>
      <c r="E42" s="7"/>
      <c r="F42" s="8"/>
      <c r="G42" s="8"/>
      <c r="H42" s="7"/>
      <c r="I42" s="7"/>
      <c r="J42" s="7"/>
      <c r="K42" s="7"/>
    </row>
    <row r="43" spans="1:11" x14ac:dyDescent="0.25">
      <c r="A43" s="5" t="s">
        <v>66</v>
      </c>
      <c r="B43" s="6">
        <v>2</v>
      </c>
      <c r="C43" s="8"/>
      <c r="D43" s="8"/>
      <c r="E43" s="7"/>
      <c r="F43" s="8"/>
      <c r="G43" s="8"/>
      <c r="H43" s="7"/>
      <c r="I43" s="7"/>
      <c r="J43" s="7"/>
      <c r="K43" s="7"/>
    </row>
    <row r="44" spans="1:11" x14ac:dyDescent="0.25">
      <c r="A44" s="5" t="s">
        <v>67</v>
      </c>
      <c r="B44" s="6">
        <v>2</v>
      </c>
      <c r="C44" s="8"/>
      <c r="D44" s="8"/>
      <c r="E44" s="7"/>
      <c r="F44" s="8"/>
      <c r="G44" s="8"/>
      <c r="H44" s="7"/>
      <c r="I44" s="7"/>
      <c r="J44" s="7"/>
      <c r="K44" s="7"/>
    </row>
    <row r="45" spans="1:11" x14ac:dyDescent="0.25">
      <c r="A45" s="5" t="s">
        <v>68</v>
      </c>
      <c r="B45" s="6">
        <v>2</v>
      </c>
      <c r="C45" s="8"/>
      <c r="D45" s="8"/>
      <c r="E45" s="7"/>
      <c r="F45" s="8"/>
      <c r="G45" s="8"/>
      <c r="H45" s="7"/>
      <c r="I45" s="7"/>
      <c r="J45" s="7"/>
      <c r="K45" s="7"/>
    </row>
    <row r="46" spans="1:11" x14ac:dyDescent="0.25">
      <c r="A46" s="5" t="s">
        <v>69</v>
      </c>
      <c r="B46" s="6">
        <v>2</v>
      </c>
      <c r="C46" s="8"/>
      <c r="D46" s="8"/>
      <c r="E46" s="7"/>
      <c r="F46" s="8"/>
      <c r="G46" s="8"/>
      <c r="H46" s="7"/>
      <c r="I46" s="7"/>
      <c r="J46" s="7"/>
      <c r="K46" s="7"/>
    </row>
    <row r="48" spans="1:11" x14ac:dyDescent="0.25">
      <c r="A48" s="23" t="s">
        <v>143</v>
      </c>
      <c r="C48" s="24">
        <f>SUM(C4:C23)/16</f>
        <v>69.796875</v>
      </c>
      <c r="D48" s="24">
        <f t="shared" ref="D48:E48" si="6">SUM(D4:D23)/16</f>
        <v>74.556250000000006</v>
      </c>
      <c r="E48" s="24">
        <f t="shared" si="6"/>
        <v>72.072849672235037</v>
      </c>
      <c r="F48" s="24">
        <f>SUM(F4:F23)/17</f>
        <v>55</v>
      </c>
      <c r="G48" s="24">
        <f t="shared" ref="G48:H48" si="7">SUM(G4:G23)/17</f>
        <v>58.117647058823529</v>
      </c>
      <c r="H48" s="24">
        <f t="shared" si="7"/>
        <v>56.536881543395808</v>
      </c>
      <c r="I48" s="94">
        <f t="shared" ref="I48:I50" si="8">C48/F48*100</f>
        <v>126.90340909090909</v>
      </c>
      <c r="J48" s="94">
        <f t="shared" ref="J48:J50" si="9">D48/G48*100</f>
        <v>128.28504554655871</v>
      </c>
      <c r="K48" s="94">
        <f t="shared" ref="K48:K50" si="10">E48/H48*100</f>
        <v>127.47935100897693</v>
      </c>
    </row>
    <row r="49" spans="1:11" x14ac:dyDescent="0.25">
      <c r="I49" s="94"/>
      <c r="J49" s="94"/>
      <c r="K49" s="94"/>
    </row>
    <row r="50" spans="1:11" x14ac:dyDescent="0.25">
      <c r="A50" t="s">
        <v>145</v>
      </c>
      <c r="C50" s="24">
        <f>C31</f>
        <v>28</v>
      </c>
      <c r="D50" s="24">
        <f t="shared" ref="D50:H50" si="11">D31</f>
        <v>28</v>
      </c>
      <c r="E50" s="24">
        <f t="shared" si="11"/>
        <v>28</v>
      </c>
      <c r="F50" s="24">
        <f t="shared" si="11"/>
        <v>28</v>
      </c>
      <c r="G50" s="24">
        <f t="shared" si="11"/>
        <v>28</v>
      </c>
      <c r="H50" s="24">
        <f t="shared" si="11"/>
        <v>28</v>
      </c>
      <c r="I50" s="94">
        <f t="shared" si="8"/>
        <v>100</v>
      </c>
      <c r="J50" s="94">
        <f t="shared" si="9"/>
        <v>100</v>
      </c>
      <c r="K50" s="94">
        <f t="shared" si="10"/>
        <v>100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8"/>
  <sheetViews>
    <sheetView workbookViewId="0">
      <selection activeCell="E26" sqref="E26"/>
    </sheetView>
  </sheetViews>
  <sheetFormatPr defaultRowHeight="15" outlineLevelRow="1" x14ac:dyDescent="0.25"/>
  <cols>
    <col min="1" max="1" width="28.5703125" customWidth="1"/>
    <col min="2" max="2" width="7.140625" customWidth="1"/>
    <col min="3" max="10" width="14.28515625" customWidth="1"/>
    <col min="11" max="11" width="14.140625" customWidth="1"/>
  </cols>
  <sheetData>
    <row r="1" spans="1:11" x14ac:dyDescent="0.25">
      <c r="A1" s="108" t="s">
        <v>0</v>
      </c>
      <c r="B1" s="108" t="s">
        <v>1</v>
      </c>
      <c r="C1" s="106" t="s">
        <v>645</v>
      </c>
      <c r="D1" s="108"/>
      <c r="E1" s="108"/>
      <c r="F1" s="108" t="s">
        <v>2</v>
      </c>
      <c r="G1" s="108"/>
      <c r="H1" s="108"/>
      <c r="I1" s="108" t="s">
        <v>3</v>
      </c>
      <c r="J1" s="108"/>
      <c r="K1" s="108"/>
    </row>
    <row r="2" spans="1:11" x14ac:dyDescent="0.25">
      <c r="A2" s="108"/>
      <c r="B2" s="108"/>
      <c r="C2" s="45" t="s">
        <v>4</v>
      </c>
      <c r="D2" s="45" t="s">
        <v>5</v>
      </c>
      <c r="E2" s="45" t="s">
        <v>6</v>
      </c>
      <c r="F2" s="45" t="s">
        <v>4</v>
      </c>
      <c r="G2" s="45" t="s">
        <v>5</v>
      </c>
      <c r="H2" s="45" t="s">
        <v>6</v>
      </c>
      <c r="I2" s="45" t="s">
        <v>4</v>
      </c>
      <c r="J2" s="45" t="s">
        <v>5</v>
      </c>
      <c r="K2" s="45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outlineLevel="1" collapsed="1" x14ac:dyDescent="0.25">
      <c r="A4" s="46" t="s">
        <v>402</v>
      </c>
      <c r="B4" s="47">
        <v>1</v>
      </c>
      <c r="C4" s="102">
        <v>72</v>
      </c>
      <c r="D4" s="102">
        <v>80</v>
      </c>
      <c r="E4" s="48">
        <f>GEOMEAN(C4:D4)</f>
        <v>75.894663844041105</v>
      </c>
      <c r="F4" s="48">
        <v>62.5</v>
      </c>
      <c r="G4" s="48">
        <v>62.5</v>
      </c>
      <c r="H4" s="48">
        <f>GEOMEAN(F4:G4)</f>
        <v>62.5</v>
      </c>
      <c r="I4" s="7">
        <f t="shared" ref="I4:K4" si="0">C4/F4*100</f>
        <v>115.19999999999999</v>
      </c>
      <c r="J4" s="7">
        <f t="shared" si="0"/>
        <v>128</v>
      </c>
      <c r="K4" s="7">
        <f t="shared" si="0"/>
        <v>121.43146215046576</v>
      </c>
    </row>
    <row r="5" spans="1:11" outlineLevel="1" collapsed="1" x14ac:dyDescent="0.25">
      <c r="A5" s="46" t="s">
        <v>403</v>
      </c>
      <c r="B5" s="47">
        <v>1</v>
      </c>
      <c r="C5" s="103"/>
      <c r="D5" s="103"/>
      <c r="E5" s="48"/>
      <c r="F5" s="48">
        <v>68.75</v>
      </c>
      <c r="G5" s="48">
        <v>68.75</v>
      </c>
      <c r="H5" s="48">
        <f t="shared" ref="H5:H17" si="1">GEOMEAN(F5:G5)</f>
        <v>68.75</v>
      </c>
      <c r="I5" s="7">
        <f t="shared" ref="I5:I13" si="2">C5/F5*100</f>
        <v>0</v>
      </c>
      <c r="J5" s="7">
        <f t="shared" ref="J5:J13" si="3">D5/G5*100</f>
        <v>0</v>
      </c>
      <c r="K5" s="7">
        <f t="shared" ref="K5:K13" si="4">E5/H5*100</f>
        <v>0</v>
      </c>
    </row>
    <row r="6" spans="1:11" outlineLevel="1" collapsed="1" x14ac:dyDescent="0.25">
      <c r="A6" s="46" t="s">
        <v>404</v>
      </c>
      <c r="B6" s="47">
        <v>1</v>
      </c>
      <c r="C6" s="102">
        <v>64.7</v>
      </c>
      <c r="D6" s="102">
        <v>73.33</v>
      </c>
      <c r="E6" s="48">
        <f t="shared" ref="E6:E13" si="5">GEOMEAN(C6:D6)</f>
        <v>68.879975319391633</v>
      </c>
      <c r="F6" s="48">
        <v>56.25</v>
      </c>
      <c r="G6" s="48">
        <v>56.25</v>
      </c>
      <c r="H6" s="48">
        <f t="shared" si="1"/>
        <v>56.25</v>
      </c>
      <c r="I6" s="7">
        <f t="shared" si="2"/>
        <v>115.02222222222223</v>
      </c>
      <c r="J6" s="7">
        <f t="shared" si="3"/>
        <v>130.36444444444444</v>
      </c>
      <c r="K6" s="7">
        <f t="shared" si="4"/>
        <v>122.45328945669624</v>
      </c>
    </row>
    <row r="7" spans="1:11" outlineLevel="1" collapsed="1" x14ac:dyDescent="0.25">
      <c r="A7" s="46" t="s">
        <v>405</v>
      </c>
      <c r="B7" s="47">
        <v>1</v>
      </c>
      <c r="C7" s="103"/>
      <c r="D7" s="103"/>
      <c r="E7" s="48"/>
      <c r="F7" s="49"/>
      <c r="G7" s="49"/>
      <c r="H7" s="48"/>
      <c r="I7" s="7"/>
      <c r="J7" s="7"/>
      <c r="K7" s="7"/>
    </row>
    <row r="8" spans="1:11" outlineLevel="1" collapsed="1" x14ac:dyDescent="0.25">
      <c r="A8" s="46" t="s">
        <v>406</v>
      </c>
      <c r="B8" s="47">
        <v>1</v>
      </c>
      <c r="C8" s="102">
        <v>71.42</v>
      </c>
      <c r="D8" s="102">
        <v>71.42</v>
      </c>
      <c r="E8" s="48">
        <f t="shared" si="5"/>
        <v>71.42</v>
      </c>
      <c r="F8" s="48">
        <v>62.5</v>
      </c>
      <c r="G8" s="48">
        <v>62.5</v>
      </c>
      <c r="H8" s="48">
        <f t="shared" si="1"/>
        <v>62.5</v>
      </c>
      <c r="I8" s="7">
        <f t="shared" si="2"/>
        <v>114.27199999999999</v>
      </c>
      <c r="J8" s="7">
        <f t="shared" si="3"/>
        <v>114.27199999999999</v>
      </c>
      <c r="K8" s="7">
        <f t="shared" si="4"/>
        <v>114.27199999999999</v>
      </c>
    </row>
    <row r="9" spans="1:11" outlineLevel="1" collapsed="1" x14ac:dyDescent="0.25">
      <c r="A9" s="46" t="s">
        <v>407</v>
      </c>
      <c r="B9" s="47">
        <v>1</v>
      </c>
      <c r="C9" s="103"/>
      <c r="D9" s="103"/>
      <c r="E9" s="48"/>
      <c r="F9" s="49"/>
      <c r="G9" s="49"/>
      <c r="H9" s="48"/>
      <c r="I9" s="7"/>
      <c r="J9" s="7"/>
      <c r="K9" s="7"/>
    </row>
    <row r="10" spans="1:11" outlineLevel="1" collapsed="1" x14ac:dyDescent="0.25">
      <c r="A10" s="46" t="s">
        <v>408</v>
      </c>
      <c r="B10" s="47">
        <v>1</v>
      </c>
      <c r="C10" s="103"/>
      <c r="D10" s="103"/>
      <c r="E10" s="48"/>
      <c r="F10" s="49"/>
      <c r="G10" s="49"/>
      <c r="H10" s="48"/>
      <c r="I10" s="7"/>
      <c r="J10" s="7"/>
      <c r="K10" s="7"/>
    </row>
    <row r="11" spans="1:11" outlineLevel="1" collapsed="1" x14ac:dyDescent="0.25">
      <c r="A11" s="46" t="s">
        <v>409</v>
      </c>
      <c r="B11" s="47">
        <v>1</v>
      </c>
      <c r="C11" s="103"/>
      <c r="D11" s="103"/>
      <c r="E11" s="48"/>
      <c r="F11" s="49"/>
      <c r="G11" s="49"/>
      <c r="H11" s="48"/>
      <c r="I11" s="7"/>
      <c r="J11" s="7"/>
      <c r="K11" s="7"/>
    </row>
    <row r="12" spans="1:11" outlineLevel="1" collapsed="1" x14ac:dyDescent="0.25">
      <c r="A12" s="46" t="s">
        <v>410</v>
      </c>
      <c r="B12" s="47">
        <v>1</v>
      </c>
      <c r="C12" s="103"/>
      <c r="D12" s="103"/>
      <c r="E12" s="48"/>
      <c r="F12" s="49"/>
      <c r="G12" s="49"/>
      <c r="H12" s="48"/>
      <c r="I12" s="7"/>
      <c r="J12" s="7"/>
      <c r="K12" s="7"/>
    </row>
    <row r="13" spans="1:11" outlineLevel="1" collapsed="1" x14ac:dyDescent="0.25">
      <c r="A13" s="46" t="s">
        <v>411</v>
      </c>
      <c r="B13" s="47">
        <v>1</v>
      </c>
      <c r="C13" s="102">
        <v>62.5</v>
      </c>
      <c r="D13" s="102">
        <v>66.66</v>
      </c>
      <c r="E13" s="48">
        <f t="shared" si="5"/>
        <v>64.546494869977252</v>
      </c>
      <c r="F13" s="48">
        <v>62.5</v>
      </c>
      <c r="G13" s="48">
        <v>62.5</v>
      </c>
      <c r="H13" s="48">
        <f t="shared" si="1"/>
        <v>62.5</v>
      </c>
      <c r="I13" s="7">
        <f t="shared" si="2"/>
        <v>100</v>
      </c>
      <c r="J13" s="7">
        <f t="shared" si="3"/>
        <v>106.65599999999999</v>
      </c>
      <c r="K13" s="7">
        <f t="shared" si="4"/>
        <v>103.27439179196361</v>
      </c>
    </row>
    <row r="14" spans="1:11" x14ac:dyDescent="0.25">
      <c r="A14" s="19" t="s">
        <v>15</v>
      </c>
      <c r="B14" s="3"/>
      <c r="C14" s="4"/>
      <c r="D14" s="4"/>
      <c r="E14" s="4"/>
      <c r="F14" s="4"/>
      <c r="G14" s="4"/>
      <c r="H14" s="99"/>
      <c r="I14" s="4"/>
      <c r="J14" s="4"/>
      <c r="K14" s="4"/>
    </row>
    <row r="15" spans="1:11" outlineLevel="1" collapsed="1" x14ac:dyDescent="0.25">
      <c r="A15" s="46" t="s">
        <v>402</v>
      </c>
      <c r="B15" s="47">
        <v>2</v>
      </c>
      <c r="C15" s="49"/>
      <c r="D15" s="49"/>
      <c r="E15" s="49"/>
      <c r="F15" s="48">
        <v>57.14</v>
      </c>
      <c r="G15" s="48">
        <v>57.14</v>
      </c>
      <c r="H15" s="48">
        <f t="shared" si="1"/>
        <v>57.14</v>
      </c>
      <c r="I15" s="48"/>
      <c r="J15" s="48"/>
      <c r="K15" s="48"/>
    </row>
    <row r="16" spans="1:11" outlineLevel="1" collapsed="1" x14ac:dyDescent="0.25">
      <c r="A16" s="46" t="s">
        <v>403</v>
      </c>
      <c r="B16" s="47">
        <v>2</v>
      </c>
      <c r="C16" s="49"/>
      <c r="D16" s="49"/>
      <c r="E16" s="49"/>
      <c r="F16" s="49"/>
      <c r="G16" s="49"/>
      <c r="H16" s="48"/>
      <c r="I16" s="48"/>
      <c r="J16" s="48"/>
      <c r="K16" s="48"/>
    </row>
    <row r="17" spans="1:11" outlineLevel="1" collapsed="1" x14ac:dyDescent="0.25">
      <c r="A17" s="46" t="s">
        <v>404</v>
      </c>
      <c r="B17" s="47">
        <v>2</v>
      </c>
      <c r="C17" s="49"/>
      <c r="D17" s="49"/>
      <c r="E17" s="49"/>
      <c r="F17" s="48">
        <v>58.82</v>
      </c>
      <c r="G17" s="48">
        <v>58.82</v>
      </c>
      <c r="H17" s="48">
        <f t="shared" si="1"/>
        <v>58.82</v>
      </c>
      <c r="I17" s="48"/>
      <c r="J17" s="48"/>
      <c r="K17" s="48"/>
    </row>
    <row r="18" spans="1:11" outlineLevel="1" collapsed="1" x14ac:dyDescent="0.25">
      <c r="A18" s="46" t="s">
        <v>405</v>
      </c>
      <c r="B18" s="47">
        <v>2</v>
      </c>
      <c r="C18" s="49"/>
      <c r="D18" s="49"/>
      <c r="E18" s="49"/>
      <c r="F18" s="49"/>
      <c r="G18" s="49"/>
      <c r="H18" s="49"/>
      <c r="I18" s="48"/>
      <c r="J18" s="48"/>
      <c r="K18" s="48"/>
    </row>
    <row r="19" spans="1:11" outlineLevel="1" collapsed="1" x14ac:dyDescent="0.25">
      <c r="A19" s="46" t="s">
        <v>406</v>
      </c>
      <c r="B19" s="47">
        <v>2</v>
      </c>
      <c r="C19" s="49"/>
      <c r="D19" s="49"/>
      <c r="E19" s="49"/>
      <c r="F19" s="49"/>
      <c r="G19" s="49"/>
      <c r="H19" s="49"/>
      <c r="I19" s="48"/>
      <c r="J19" s="48"/>
      <c r="K19" s="48"/>
    </row>
    <row r="20" spans="1:11" outlineLevel="1" collapsed="1" x14ac:dyDescent="0.25">
      <c r="A20" s="46" t="s">
        <v>407</v>
      </c>
      <c r="B20" s="47">
        <v>2</v>
      </c>
      <c r="C20" s="49"/>
      <c r="D20" s="49"/>
      <c r="E20" s="49"/>
      <c r="F20" s="49"/>
      <c r="G20" s="49"/>
      <c r="H20" s="49"/>
      <c r="I20" s="48"/>
      <c r="J20" s="48"/>
      <c r="K20" s="48"/>
    </row>
    <row r="21" spans="1:11" outlineLevel="1" collapsed="1" x14ac:dyDescent="0.25">
      <c r="A21" s="46" t="s">
        <v>408</v>
      </c>
      <c r="B21" s="47">
        <v>2</v>
      </c>
      <c r="C21" s="49"/>
      <c r="D21" s="49"/>
      <c r="E21" s="49"/>
      <c r="F21" s="49"/>
      <c r="G21" s="49"/>
      <c r="H21" s="49"/>
      <c r="I21" s="48"/>
      <c r="J21" s="48"/>
      <c r="K21" s="48"/>
    </row>
    <row r="22" spans="1:11" outlineLevel="1" collapsed="1" x14ac:dyDescent="0.25">
      <c r="A22" s="46" t="s">
        <v>409</v>
      </c>
      <c r="B22" s="47">
        <v>2</v>
      </c>
      <c r="C22" s="49"/>
      <c r="D22" s="49"/>
      <c r="E22" s="49"/>
      <c r="F22" s="49"/>
      <c r="G22" s="49"/>
      <c r="H22" s="49"/>
      <c r="I22" s="48"/>
      <c r="J22" s="48"/>
      <c r="K22" s="48"/>
    </row>
    <row r="23" spans="1:11" outlineLevel="1" collapsed="1" x14ac:dyDescent="0.25">
      <c r="A23" s="46" t="s">
        <v>410</v>
      </c>
      <c r="B23" s="47">
        <v>2</v>
      </c>
      <c r="C23" s="49"/>
      <c r="D23" s="49"/>
      <c r="E23" s="49"/>
      <c r="F23" s="49"/>
      <c r="G23" s="49"/>
      <c r="H23" s="49"/>
      <c r="I23" s="48"/>
      <c r="J23" s="48"/>
      <c r="K23" s="48"/>
    </row>
    <row r="24" spans="1:11" outlineLevel="1" collapsed="1" x14ac:dyDescent="0.25">
      <c r="A24" s="46" t="s">
        <v>411</v>
      </c>
      <c r="B24" s="47">
        <v>2</v>
      </c>
      <c r="C24" s="49"/>
      <c r="D24" s="49"/>
      <c r="E24" s="49"/>
      <c r="F24" s="49"/>
      <c r="G24" s="49"/>
      <c r="H24" s="49"/>
      <c r="I24" s="48"/>
      <c r="J24" s="48"/>
      <c r="K24" s="48"/>
    </row>
    <row r="26" spans="1:11" x14ac:dyDescent="0.25">
      <c r="A26" s="23" t="s">
        <v>144</v>
      </c>
      <c r="C26" s="18">
        <f>(C4+C6+C8+C13)/4</f>
        <v>67.655000000000001</v>
      </c>
      <c r="D26" s="18">
        <f t="shared" ref="D26:E26" si="6">(D4+D6+D8+D13)/4</f>
        <v>72.852499999999992</v>
      </c>
      <c r="E26" s="18">
        <f t="shared" si="6"/>
        <v>70.185283508352498</v>
      </c>
      <c r="F26" s="18">
        <f>(F4+F6+F8+F13+F5)/5</f>
        <v>62.5</v>
      </c>
      <c r="G26" s="18">
        <f t="shared" ref="G26:H26" si="7">(G4+G6+G8+G13+G5)/5</f>
        <v>62.5</v>
      </c>
      <c r="H26" s="18">
        <f t="shared" si="7"/>
        <v>62.5</v>
      </c>
      <c r="I26" s="94">
        <f t="shared" ref="I26" si="8">C26/F26*100</f>
        <v>108.248</v>
      </c>
      <c r="J26" s="94">
        <f t="shared" ref="J26" si="9">D26/G26*100</f>
        <v>116.56399999999998</v>
      </c>
      <c r="K26" s="94">
        <f t="shared" ref="K26" si="10">E26/H26*100</f>
        <v>112.29645361336399</v>
      </c>
    </row>
    <row r="27" spans="1:11" x14ac:dyDescent="0.25">
      <c r="I27" s="94"/>
      <c r="J27" s="94"/>
      <c r="K27" s="94"/>
    </row>
    <row r="28" spans="1:11" x14ac:dyDescent="0.25">
      <c r="A28" t="s">
        <v>145</v>
      </c>
      <c r="F28">
        <f>(F15+F17)/2</f>
        <v>57.980000000000004</v>
      </c>
      <c r="G28">
        <f t="shared" ref="G28:H28" si="11">(G15+G17)/2</f>
        <v>57.980000000000004</v>
      </c>
      <c r="H28">
        <f t="shared" si="11"/>
        <v>57.980000000000004</v>
      </c>
      <c r="I28" s="94">
        <f t="shared" ref="I28" si="12">C28/F28*100</f>
        <v>0</v>
      </c>
      <c r="J28" s="94">
        <f t="shared" ref="J28" si="13">D28/G28*100</f>
        <v>0</v>
      </c>
      <c r="K28" s="94">
        <f t="shared" ref="K28" si="14">E28/H28*100</f>
        <v>0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4"/>
  <sheetViews>
    <sheetView topLeftCell="A10" workbookViewId="0">
      <selection activeCell="C4" sqref="C4:E32"/>
    </sheetView>
  </sheetViews>
  <sheetFormatPr defaultRowHeight="15" outlineLevelRow="1" x14ac:dyDescent="0.25"/>
  <cols>
    <col min="1" max="1" width="28.5703125" customWidth="1"/>
    <col min="2" max="2" width="7.140625" customWidth="1"/>
    <col min="3" max="10" width="14.28515625" customWidth="1"/>
    <col min="11" max="11" width="14.14062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25" t="s">
        <v>4</v>
      </c>
      <c r="D2" s="25" t="s">
        <v>5</v>
      </c>
      <c r="E2" s="25" t="s">
        <v>6</v>
      </c>
      <c r="F2" s="25" t="s">
        <v>4</v>
      </c>
      <c r="G2" s="25" t="s">
        <v>5</v>
      </c>
      <c r="H2" s="25" t="s">
        <v>6</v>
      </c>
      <c r="I2" s="25" t="s">
        <v>4</v>
      </c>
      <c r="J2" s="25" t="s">
        <v>5</v>
      </c>
      <c r="K2" s="25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outlineLevel="1" collapsed="1" x14ac:dyDescent="0.25">
      <c r="A4" s="5" t="s">
        <v>120</v>
      </c>
      <c r="B4" s="6">
        <v>1</v>
      </c>
      <c r="C4" s="100">
        <v>71.25</v>
      </c>
      <c r="D4" s="100">
        <v>71.25</v>
      </c>
      <c r="E4" s="7">
        <v>71.25</v>
      </c>
      <c r="F4" s="7">
        <v>71.25</v>
      </c>
      <c r="G4" s="7">
        <v>71.25</v>
      </c>
      <c r="H4" s="7">
        <v>71.25</v>
      </c>
      <c r="I4" s="7">
        <f t="shared" ref="I4:K4" si="0">C4/F4*100</f>
        <v>100</v>
      </c>
      <c r="J4" s="7">
        <f t="shared" si="0"/>
        <v>100</v>
      </c>
      <c r="K4" s="7">
        <f t="shared" si="0"/>
        <v>100</v>
      </c>
    </row>
    <row r="5" spans="1:11" outlineLevel="1" collapsed="1" x14ac:dyDescent="0.25">
      <c r="A5" s="5" t="s">
        <v>470</v>
      </c>
      <c r="B5" s="6">
        <v>1</v>
      </c>
      <c r="C5" s="100">
        <v>71.25</v>
      </c>
      <c r="D5" s="100">
        <v>71.25</v>
      </c>
      <c r="E5" s="7">
        <v>71.25</v>
      </c>
      <c r="F5" s="7">
        <v>71.25</v>
      </c>
      <c r="G5" s="7">
        <v>71.25</v>
      </c>
      <c r="H5" s="7">
        <v>71.25</v>
      </c>
      <c r="I5" s="7">
        <f t="shared" ref="I5:I32" si="1">C5/F5*100</f>
        <v>100</v>
      </c>
      <c r="J5" s="7">
        <f t="shared" ref="J5:J32" si="2">D5/G5*100</f>
        <v>100</v>
      </c>
      <c r="K5" s="7">
        <f t="shared" ref="K5:K32" si="3">E5/H5*100</f>
        <v>100</v>
      </c>
    </row>
    <row r="6" spans="1:11" outlineLevel="1" collapsed="1" x14ac:dyDescent="0.25">
      <c r="A6" s="5" t="s">
        <v>471</v>
      </c>
      <c r="B6" s="6">
        <v>1</v>
      </c>
      <c r="C6" s="100">
        <v>71.25</v>
      </c>
      <c r="D6" s="100">
        <v>71.25</v>
      </c>
      <c r="E6" s="7">
        <v>71.25</v>
      </c>
      <c r="F6" s="7">
        <v>71.25</v>
      </c>
      <c r="G6" s="7">
        <v>71.25</v>
      </c>
      <c r="H6" s="7">
        <v>71.25</v>
      </c>
      <c r="I6" s="7">
        <f t="shared" si="1"/>
        <v>100</v>
      </c>
      <c r="J6" s="7">
        <f t="shared" si="2"/>
        <v>100</v>
      </c>
      <c r="K6" s="7">
        <f t="shared" si="3"/>
        <v>100</v>
      </c>
    </row>
    <row r="7" spans="1:11" outlineLevel="1" collapsed="1" x14ac:dyDescent="0.25">
      <c r="A7" s="5" t="s">
        <v>472</v>
      </c>
      <c r="B7" s="6">
        <v>1</v>
      </c>
      <c r="C7" s="100">
        <v>68.75</v>
      </c>
      <c r="D7" s="100">
        <v>68.75</v>
      </c>
      <c r="E7" s="7">
        <v>68.75</v>
      </c>
      <c r="F7" s="7">
        <v>68.75</v>
      </c>
      <c r="G7" s="7">
        <v>68.75</v>
      </c>
      <c r="H7" s="7">
        <v>68.75</v>
      </c>
      <c r="I7" s="7">
        <f t="shared" si="1"/>
        <v>100</v>
      </c>
      <c r="J7" s="7">
        <f t="shared" si="2"/>
        <v>100</v>
      </c>
      <c r="K7" s="7">
        <f t="shared" si="3"/>
        <v>100</v>
      </c>
    </row>
    <row r="8" spans="1:11" outlineLevel="1" collapsed="1" x14ac:dyDescent="0.25">
      <c r="A8" s="5" t="s">
        <v>473</v>
      </c>
      <c r="B8" s="6">
        <v>1</v>
      </c>
      <c r="C8" s="100">
        <v>65</v>
      </c>
      <c r="D8" s="100">
        <v>65</v>
      </c>
      <c r="E8" s="7">
        <v>65</v>
      </c>
      <c r="F8" s="7">
        <v>65</v>
      </c>
      <c r="G8" s="7">
        <v>65</v>
      </c>
      <c r="H8" s="7">
        <v>65</v>
      </c>
      <c r="I8" s="7">
        <f t="shared" si="1"/>
        <v>100</v>
      </c>
      <c r="J8" s="7">
        <f t="shared" si="2"/>
        <v>100</v>
      </c>
      <c r="K8" s="7">
        <f t="shared" si="3"/>
        <v>100</v>
      </c>
    </row>
    <row r="9" spans="1:11" outlineLevel="1" collapsed="1" x14ac:dyDescent="0.25">
      <c r="A9" s="5" t="s">
        <v>474</v>
      </c>
      <c r="B9" s="6">
        <v>1</v>
      </c>
      <c r="C9" s="100">
        <v>72.5</v>
      </c>
      <c r="D9" s="100">
        <v>85.71</v>
      </c>
      <c r="E9" s="7">
        <v>78.828770128678272</v>
      </c>
      <c r="F9" s="7">
        <v>72.5</v>
      </c>
      <c r="G9" s="7">
        <v>75</v>
      </c>
      <c r="H9" s="7">
        <v>73.739406018763134</v>
      </c>
      <c r="I9" s="7">
        <f t="shared" si="1"/>
        <v>100</v>
      </c>
      <c r="J9" s="7">
        <f t="shared" si="2"/>
        <v>114.27999999999999</v>
      </c>
      <c r="K9" s="7">
        <f t="shared" si="3"/>
        <v>106.90182411914213</v>
      </c>
    </row>
    <row r="10" spans="1:11" outlineLevel="1" collapsed="1" x14ac:dyDescent="0.25">
      <c r="A10" s="5" t="s">
        <v>475</v>
      </c>
      <c r="B10" s="6">
        <v>1</v>
      </c>
      <c r="C10" s="100">
        <v>68.75</v>
      </c>
      <c r="D10" s="100">
        <v>68.75</v>
      </c>
      <c r="E10" s="7">
        <v>68.75</v>
      </c>
      <c r="F10" s="7">
        <v>68.75</v>
      </c>
      <c r="G10" s="7">
        <v>68.75</v>
      </c>
      <c r="H10" s="7">
        <v>68.75</v>
      </c>
      <c r="I10" s="7">
        <f t="shared" si="1"/>
        <v>100</v>
      </c>
      <c r="J10" s="7">
        <f t="shared" si="2"/>
        <v>100</v>
      </c>
      <c r="K10" s="7">
        <f t="shared" si="3"/>
        <v>100</v>
      </c>
    </row>
    <row r="11" spans="1:11" outlineLevel="1" collapsed="1" x14ac:dyDescent="0.25">
      <c r="A11" s="5" t="s">
        <v>294</v>
      </c>
      <c r="B11" s="6">
        <v>1</v>
      </c>
      <c r="C11" s="100">
        <v>68.75</v>
      </c>
      <c r="D11" s="100">
        <v>68.75</v>
      </c>
      <c r="E11" s="7">
        <v>68.75</v>
      </c>
      <c r="F11" s="7">
        <v>68.75</v>
      </c>
      <c r="G11" s="7">
        <v>68.75</v>
      </c>
      <c r="H11" s="7">
        <v>68.75</v>
      </c>
      <c r="I11" s="7">
        <f t="shared" si="1"/>
        <v>100</v>
      </c>
      <c r="J11" s="7">
        <f t="shared" si="2"/>
        <v>100</v>
      </c>
      <c r="K11" s="7">
        <f t="shared" si="3"/>
        <v>100</v>
      </c>
    </row>
    <row r="12" spans="1:11" outlineLevel="1" collapsed="1" x14ac:dyDescent="0.25">
      <c r="A12" s="5" t="s">
        <v>476</v>
      </c>
      <c r="B12" s="6">
        <v>1</v>
      </c>
      <c r="C12" s="100">
        <v>72.5</v>
      </c>
      <c r="D12" s="100">
        <v>72.5</v>
      </c>
      <c r="E12" s="7">
        <v>72.5</v>
      </c>
      <c r="F12" s="7">
        <v>72.5</v>
      </c>
      <c r="G12" s="7">
        <v>72.5</v>
      </c>
      <c r="H12" s="7">
        <v>72.5</v>
      </c>
      <c r="I12" s="7">
        <f t="shared" si="1"/>
        <v>100</v>
      </c>
      <c r="J12" s="7">
        <f t="shared" si="2"/>
        <v>100</v>
      </c>
      <c r="K12" s="7">
        <f t="shared" si="3"/>
        <v>100</v>
      </c>
    </row>
    <row r="13" spans="1:11" outlineLevel="1" collapsed="1" x14ac:dyDescent="0.25">
      <c r="A13" s="5" t="s">
        <v>477</v>
      </c>
      <c r="B13" s="6">
        <v>1</v>
      </c>
      <c r="C13" s="100">
        <v>72.5</v>
      </c>
      <c r="D13" s="100">
        <v>72.5</v>
      </c>
      <c r="E13" s="7">
        <v>72.5</v>
      </c>
      <c r="F13" s="7">
        <v>72.5</v>
      </c>
      <c r="G13" s="7">
        <v>72.5</v>
      </c>
      <c r="H13" s="7">
        <v>72.5</v>
      </c>
      <c r="I13" s="7">
        <f t="shared" si="1"/>
        <v>100</v>
      </c>
      <c r="J13" s="7">
        <f t="shared" si="2"/>
        <v>100</v>
      </c>
      <c r="K13" s="7">
        <f t="shared" si="3"/>
        <v>100</v>
      </c>
    </row>
    <row r="14" spans="1:11" outlineLevel="1" collapsed="1" x14ac:dyDescent="0.25">
      <c r="A14" s="5" t="s">
        <v>478</v>
      </c>
      <c r="B14" s="6">
        <v>1</v>
      </c>
      <c r="C14" s="100">
        <v>72.5</v>
      </c>
      <c r="D14" s="100">
        <v>72.5</v>
      </c>
      <c r="E14" s="7">
        <v>72.5</v>
      </c>
      <c r="F14" s="7">
        <v>72.5</v>
      </c>
      <c r="G14" s="7">
        <v>72.5</v>
      </c>
      <c r="H14" s="7">
        <v>72.5</v>
      </c>
      <c r="I14" s="7">
        <f t="shared" si="1"/>
        <v>100</v>
      </c>
      <c r="J14" s="7">
        <f t="shared" si="2"/>
        <v>100</v>
      </c>
      <c r="K14" s="7">
        <f t="shared" si="3"/>
        <v>100</v>
      </c>
    </row>
    <row r="15" spans="1:11" outlineLevel="1" collapsed="1" x14ac:dyDescent="0.25">
      <c r="A15" s="5" t="s">
        <v>479</v>
      </c>
      <c r="B15" s="6">
        <v>1</v>
      </c>
      <c r="C15" s="100">
        <v>72.5</v>
      </c>
      <c r="D15" s="100">
        <v>72.5</v>
      </c>
      <c r="E15" s="7">
        <v>72.5</v>
      </c>
      <c r="F15" s="7">
        <v>72.5</v>
      </c>
      <c r="G15" s="7">
        <v>72.5</v>
      </c>
      <c r="H15" s="7">
        <v>72.5</v>
      </c>
      <c r="I15" s="7">
        <f t="shared" si="1"/>
        <v>100</v>
      </c>
      <c r="J15" s="7">
        <f t="shared" si="2"/>
        <v>100</v>
      </c>
      <c r="K15" s="7">
        <f t="shared" si="3"/>
        <v>100</v>
      </c>
    </row>
    <row r="16" spans="1:11" outlineLevel="1" collapsed="1" x14ac:dyDescent="0.25">
      <c r="A16" s="5" t="s">
        <v>480</v>
      </c>
      <c r="B16" s="6">
        <v>1</v>
      </c>
      <c r="C16" s="100">
        <v>72.5</v>
      </c>
      <c r="D16" s="100">
        <v>72.5</v>
      </c>
      <c r="E16" s="7">
        <v>72.5</v>
      </c>
      <c r="F16" s="7">
        <v>72.5</v>
      </c>
      <c r="G16" s="7">
        <v>72.5</v>
      </c>
      <c r="H16" s="7">
        <v>72.5</v>
      </c>
      <c r="I16" s="7">
        <f t="shared" si="1"/>
        <v>100</v>
      </c>
      <c r="J16" s="7">
        <f t="shared" si="2"/>
        <v>100</v>
      </c>
      <c r="K16" s="7">
        <f t="shared" si="3"/>
        <v>100</v>
      </c>
    </row>
    <row r="17" spans="1:11" outlineLevel="1" collapsed="1" x14ac:dyDescent="0.25">
      <c r="A17" s="5" t="s">
        <v>112</v>
      </c>
      <c r="B17" s="6">
        <v>1</v>
      </c>
      <c r="C17" s="100">
        <v>71.25</v>
      </c>
      <c r="D17" s="100">
        <v>71.25</v>
      </c>
      <c r="E17" s="7">
        <v>71.25</v>
      </c>
      <c r="F17" s="7">
        <v>71.25</v>
      </c>
      <c r="G17" s="7">
        <v>71.25</v>
      </c>
      <c r="H17" s="7">
        <v>71.25</v>
      </c>
      <c r="I17" s="7">
        <f t="shared" si="1"/>
        <v>100</v>
      </c>
      <c r="J17" s="7">
        <f t="shared" si="2"/>
        <v>100</v>
      </c>
      <c r="K17" s="7">
        <f t="shared" si="3"/>
        <v>100</v>
      </c>
    </row>
    <row r="18" spans="1:11" outlineLevel="1" collapsed="1" x14ac:dyDescent="0.25">
      <c r="A18" s="5" t="s">
        <v>481</v>
      </c>
      <c r="B18" s="6">
        <v>1</v>
      </c>
      <c r="C18" s="100">
        <v>72.5</v>
      </c>
      <c r="D18" s="100">
        <v>72.5</v>
      </c>
      <c r="E18" s="7">
        <v>72.5</v>
      </c>
      <c r="F18" s="7">
        <v>72.5</v>
      </c>
      <c r="G18" s="7">
        <v>72.5</v>
      </c>
      <c r="H18" s="7">
        <v>72.5</v>
      </c>
      <c r="I18" s="7">
        <f t="shared" si="1"/>
        <v>100</v>
      </c>
      <c r="J18" s="7">
        <f t="shared" si="2"/>
        <v>100</v>
      </c>
      <c r="K18" s="7">
        <f t="shared" si="3"/>
        <v>100</v>
      </c>
    </row>
    <row r="19" spans="1:11" outlineLevel="1" collapsed="1" x14ac:dyDescent="0.25">
      <c r="A19" s="5" t="s">
        <v>482</v>
      </c>
      <c r="B19" s="6">
        <v>1</v>
      </c>
      <c r="C19" s="100">
        <v>72.5</v>
      </c>
      <c r="D19" s="100">
        <v>72.5</v>
      </c>
      <c r="E19" s="7">
        <v>72.5</v>
      </c>
      <c r="F19" s="7">
        <v>72.5</v>
      </c>
      <c r="G19" s="7">
        <v>72.5</v>
      </c>
      <c r="H19" s="7">
        <v>72.5</v>
      </c>
      <c r="I19" s="7">
        <f t="shared" si="1"/>
        <v>100</v>
      </c>
      <c r="J19" s="7">
        <f t="shared" si="2"/>
        <v>100</v>
      </c>
      <c r="K19" s="7">
        <f t="shared" si="3"/>
        <v>100</v>
      </c>
    </row>
    <row r="20" spans="1:11" outlineLevel="1" collapsed="1" x14ac:dyDescent="0.25">
      <c r="A20" s="5" t="s">
        <v>226</v>
      </c>
      <c r="B20" s="6">
        <v>1</v>
      </c>
      <c r="C20" s="100">
        <v>75</v>
      </c>
      <c r="D20" s="100">
        <v>75</v>
      </c>
      <c r="E20" s="7">
        <v>75</v>
      </c>
      <c r="F20" s="7">
        <v>75</v>
      </c>
      <c r="G20" s="7">
        <v>75</v>
      </c>
      <c r="H20" s="7">
        <v>75</v>
      </c>
      <c r="I20" s="7">
        <f t="shared" si="1"/>
        <v>100</v>
      </c>
      <c r="J20" s="7">
        <f t="shared" si="2"/>
        <v>100</v>
      </c>
      <c r="K20" s="7">
        <f t="shared" si="3"/>
        <v>100</v>
      </c>
    </row>
    <row r="21" spans="1:11" outlineLevel="1" collapsed="1" x14ac:dyDescent="0.25">
      <c r="A21" s="5" t="s">
        <v>483</v>
      </c>
      <c r="B21" s="6">
        <v>1</v>
      </c>
      <c r="C21" s="100">
        <v>75</v>
      </c>
      <c r="D21" s="100">
        <v>75</v>
      </c>
      <c r="E21" s="7">
        <v>75</v>
      </c>
      <c r="F21" s="7">
        <v>75</v>
      </c>
      <c r="G21" s="7">
        <v>75</v>
      </c>
      <c r="H21" s="7">
        <v>75</v>
      </c>
      <c r="I21" s="7">
        <f t="shared" si="1"/>
        <v>100</v>
      </c>
      <c r="J21" s="7">
        <f t="shared" si="2"/>
        <v>100</v>
      </c>
      <c r="K21" s="7">
        <f t="shared" si="3"/>
        <v>100</v>
      </c>
    </row>
    <row r="22" spans="1:11" outlineLevel="1" collapsed="1" x14ac:dyDescent="0.25">
      <c r="A22" s="5" t="s">
        <v>308</v>
      </c>
      <c r="B22" s="6">
        <v>1</v>
      </c>
      <c r="C22" s="100">
        <v>75</v>
      </c>
      <c r="D22" s="100">
        <v>75</v>
      </c>
      <c r="E22" s="7">
        <v>75</v>
      </c>
      <c r="F22" s="7">
        <v>75</v>
      </c>
      <c r="G22" s="7">
        <v>75</v>
      </c>
      <c r="H22" s="7">
        <v>75</v>
      </c>
      <c r="I22" s="7">
        <f t="shared" si="1"/>
        <v>100</v>
      </c>
      <c r="J22" s="7">
        <f t="shared" si="2"/>
        <v>100</v>
      </c>
      <c r="K22" s="7">
        <f t="shared" si="3"/>
        <v>100</v>
      </c>
    </row>
    <row r="23" spans="1:11" outlineLevel="1" collapsed="1" x14ac:dyDescent="0.25">
      <c r="A23" s="5" t="s">
        <v>484</v>
      </c>
      <c r="B23" s="6">
        <v>1</v>
      </c>
      <c r="C23" s="100">
        <v>71.25</v>
      </c>
      <c r="D23" s="100">
        <v>71.25</v>
      </c>
      <c r="E23" s="7">
        <v>71.25</v>
      </c>
      <c r="F23" s="7">
        <v>71.25</v>
      </c>
      <c r="G23" s="7">
        <v>71.25</v>
      </c>
      <c r="H23" s="7">
        <v>71.25</v>
      </c>
      <c r="I23" s="7">
        <f t="shared" si="1"/>
        <v>100</v>
      </c>
      <c r="J23" s="7">
        <f t="shared" si="2"/>
        <v>100</v>
      </c>
      <c r="K23" s="7">
        <f t="shared" si="3"/>
        <v>100</v>
      </c>
    </row>
    <row r="24" spans="1:11" outlineLevel="1" collapsed="1" x14ac:dyDescent="0.25">
      <c r="A24" s="5" t="s">
        <v>485</v>
      </c>
      <c r="B24" s="6">
        <v>1</v>
      </c>
      <c r="C24" s="100">
        <v>75</v>
      </c>
      <c r="D24" s="100">
        <v>75</v>
      </c>
      <c r="E24" s="7">
        <v>75</v>
      </c>
      <c r="F24" s="7">
        <v>75</v>
      </c>
      <c r="G24" s="7">
        <v>75</v>
      </c>
      <c r="H24" s="7">
        <v>75</v>
      </c>
      <c r="I24" s="7">
        <f t="shared" si="1"/>
        <v>100</v>
      </c>
      <c r="J24" s="7">
        <f t="shared" si="2"/>
        <v>100</v>
      </c>
      <c r="K24" s="7">
        <f t="shared" si="3"/>
        <v>100</v>
      </c>
    </row>
    <row r="25" spans="1:11" outlineLevel="1" collapsed="1" x14ac:dyDescent="0.25">
      <c r="A25" s="5" t="s">
        <v>486</v>
      </c>
      <c r="B25" s="6">
        <v>1</v>
      </c>
      <c r="C25" s="100">
        <v>72.5</v>
      </c>
      <c r="D25" s="100">
        <v>72.5</v>
      </c>
      <c r="E25" s="7">
        <v>72.5</v>
      </c>
      <c r="F25" s="7">
        <v>72.5</v>
      </c>
      <c r="G25" s="7">
        <v>72.5</v>
      </c>
      <c r="H25" s="7">
        <v>72.5</v>
      </c>
      <c r="I25" s="7">
        <f t="shared" si="1"/>
        <v>100</v>
      </c>
      <c r="J25" s="7">
        <f t="shared" si="2"/>
        <v>100</v>
      </c>
      <c r="K25" s="7">
        <f t="shared" si="3"/>
        <v>100</v>
      </c>
    </row>
    <row r="26" spans="1:11" outlineLevel="1" collapsed="1" x14ac:dyDescent="0.25">
      <c r="A26" s="5" t="s">
        <v>222</v>
      </c>
      <c r="B26" s="6">
        <v>1</v>
      </c>
      <c r="C26" s="100">
        <v>68.75</v>
      </c>
      <c r="D26" s="100">
        <v>68.75</v>
      </c>
      <c r="E26" s="7">
        <v>68.75</v>
      </c>
      <c r="F26" s="7">
        <v>68.75</v>
      </c>
      <c r="G26" s="7">
        <v>68.75</v>
      </c>
      <c r="H26" s="7">
        <v>68.75</v>
      </c>
      <c r="I26" s="7">
        <f t="shared" si="1"/>
        <v>100</v>
      </c>
      <c r="J26" s="7">
        <f t="shared" si="2"/>
        <v>100</v>
      </c>
      <c r="K26" s="7">
        <f t="shared" si="3"/>
        <v>100</v>
      </c>
    </row>
    <row r="27" spans="1:11" outlineLevel="1" collapsed="1" x14ac:dyDescent="0.25">
      <c r="A27" s="5" t="s">
        <v>13</v>
      </c>
      <c r="B27" s="6">
        <v>1</v>
      </c>
      <c r="C27" s="100">
        <v>68.75</v>
      </c>
      <c r="D27" s="100">
        <v>68.75</v>
      </c>
      <c r="E27" s="7">
        <v>68.75</v>
      </c>
      <c r="F27" s="7">
        <v>68.75</v>
      </c>
      <c r="G27" s="7">
        <v>68.75</v>
      </c>
      <c r="H27" s="7">
        <v>68.75</v>
      </c>
      <c r="I27" s="7">
        <f t="shared" si="1"/>
        <v>100</v>
      </c>
      <c r="J27" s="7">
        <f t="shared" si="2"/>
        <v>100</v>
      </c>
      <c r="K27" s="7">
        <f t="shared" si="3"/>
        <v>100</v>
      </c>
    </row>
    <row r="28" spans="1:11" outlineLevel="1" collapsed="1" x14ac:dyDescent="0.25">
      <c r="A28" s="5" t="s">
        <v>487</v>
      </c>
      <c r="B28" s="6">
        <v>1</v>
      </c>
      <c r="C28" s="100">
        <v>72.5</v>
      </c>
      <c r="D28" s="100">
        <v>72.5</v>
      </c>
      <c r="E28" s="7">
        <v>72.5</v>
      </c>
      <c r="F28" s="7">
        <v>72.5</v>
      </c>
      <c r="G28" s="7">
        <v>72.5</v>
      </c>
      <c r="H28" s="7">
        <v>72.5</v>
      </c>
      <c r="I28" s="7">
        <f t="shared" si="1"/>
        <v>100</v>
      </c>
      <c r="J28" s="7">
        <f t="shared" si="2"/>
        <v>100</v>
      </c>
      <c r="K28" s="7">
        <f t="shared" si="3"/>
        <v>100</v>
      </c>
    </row>
    <row r="29" spans="1:11" outlineLevel="1" collapsed="1" x14ac:dyDescent="0.25">
      <c r="A29" s="5" t="s">
        <v>488</v>
      </c>
      <c r="B29" s="6">
        <v>1</v>
      </c>
      <c r="C29" s="100">
        <v>72.5</v>
      </c>
      <c r="D29" s="100">
        <v>72.5</v>
      </c>
      <c r="E29" s="7">
        <v>72.5</v>
      </c>
      <c r="F29" s="7">
        <v>72.5</v>
      </c>
      <c r="G29" s="7">
        <v>72.5</v>
      </c>
      <c r="H29" s="7">
        <v>72.5</v>
      </c>
      <c r="I29" s="7">
        <f t="shared" si="1"/>
        <v>100</v>
      </c>
      <c r="J29" s="7">
        <f t="shared" si="2"/>
        <v>100</v>
      </c>
      <c r="K29" s="7">
        <f t="shared" si="3"/>
        <v>100</v>
      </c>
    </row>
    <row r="30" spans="1:11" outlineLevel="1" collapsed="1" x14ac:dyDescent="0.25">
      <c r="A30" s="5" t="s">
        <v>489</v>
      </c>
      <c r="B30" s="6">
        <v>1</v>
      </c>
      <c r="C30" s="100">
        <v>72.5</v>
      </c>
      <c r="D30" s="100">
        <v>72.5</v>
      </c>
      <c r="E30" s="7">
        <v>72.5</v>
      </c>
      <c r="F30" s="7">
        <v>72.5</v>
      </c>
      <c r="G30" s="7">
        <v>72.5</v>
      </c>
      <c r="H30" s="7">
        <v>72.5</v>
      </c>
      <c r="I30" s="7">
        <f t="shared" si="1"/>
        <v>100</v>
      </c>
      <c r="J30" s="7">
        <f t="shared" si="2"/>
        <v>100</v>
      </c>
      <c r="K30" s="7">
        <f t="shared" si="3"/>
        <v>100</v>
      </c>
    </row>
    <row r="31" spans="1:11" outlineLevel="1" collapsed="1" x14ac:dyDescent="0.25">
      <c r="A31" s="5" t="s">
        <v>308</v>
      </c>
      <c r="B31" s="6">
        <v>1</v>
      </c>
      <c r="C31" s="100">
        <v>75</v>
      </c>
      <c r="D31" s="100">
        <v>75</v>
      </c>
      <c r="E31" s="7">
        <v>75</v>
      </c>
      <c r="F31" s="7">
        <v>72.5</v>
      </c>
      <c r="G31" s="7">
        <v>72.5</v>
      </c>
      <c r="H31" s="7">
        <v>72.5</v>
      </c>
      <c r="I31" s="7">
        <f t="shared" si="1"/>
        <v>103.44827586206897</v>
      </c>
      <c r="J31" s="7">
        <f t="shared" si="2"/>
        <v>103.44827586206897</v>
      </c>
      <c r="K31" s="7">
        <f t="shared" si="3"/>
        <v>103.44827586206897</v>
      </c>
    </row>
    <row r="32" spans="1:11" outlineLevel="1" collapsed="1" x14ac:dyDescent="0.25">
      <c r="A32" s="5" t="s">
        <v>437</v>
      </c>
      <c r="B32" s="6">
        <v>1</v>
      </c>
      <c r="C32" s="100">
        <v>71.25</v>
      </c>
      <c r="D32" s="100">
        <v>71.25</v>
      </c>
      <c r="E32" s="7">
        <v>71.25</v>
      </c>
      <c r="F32" s="7">
        <v>71.25</v>
      </c>
      <c r="G32" s="7">
        <v>71.25</v>
      </c>
      <c r="H32" s="7">
        <v>71.25</v>
      </c>
      <c r="I32" s="7">
        <f t="shared" si="1"/>
        <v>100</v>
      </c>
      <c r="J32" s="7">
        <f t="shared" si="2"/>
        <v>100</v>
      </c>
      <c r="K32" s="7">
        <f t="shared" si="3"/>
        <v>100</v>
      </c>
    </row>
    <row r="33" spans="1:11" x14ac:dyDescent="0.25">
      <c r="A33" s="2" t="s">
        <v>15</v>
      </c>
      <c r="B33" s="3"/>
      <c r="C33" s="4"/>
      <c r="D33" s="4"/>
      <c r="E33" s="94"/>
      <c r="F33" s="4"/>
      <c r="G33" s="4"/>
      <c r="H33" s="94"/>
      <c r="I33" s="4"/>
      <c r="J33" s="4"/>
      <c r="K33" s="4"/>
    </row>
    <row r="34" spans="1:11" hidden="1" outlineLevel="1" collapsed="1" x14ac:dyDescent="0.25">
      <c r="A34" s="5" t="s">
        <v>120</v>
      </c>
      <c r="B34" s="6">
        <v>2</v>
      </c>
      <c r="C34" s="8"/>
      <c r="D34" s="8"/>
      <c r="E34" s="94"/>
      <c r="F34" s="8"/>
      <c r="G34" s="8"/>
      <c r="H34" s="94"/>
      <c r="I34" s="7"/>
      <c r="J34" s="7"/>
      <c r="K34" s="7"/>
    </row>
    <row r="35" spans="1:11" hidden="1" outlineLevel="1" collapsed="1" x14ac:dyDescent="0.25">
      <c r="A35" s="5" t="s">
        <v>470</v>
      </c>
      <c r="B35" s="6">
        <v>2</v>
      </c>
      <c r="C35" s="8"/>
      <c r="D35" s="8"/>
      <c r="E35" s="94"/>
      <c r="F35" s="8"/>
      <c r="G35" s="8"/>
      <c r="H35" s="94"/>
      <c r="I35" s="7"/>
      <c r="J35" s="7"/>
      <c r="K35" s="7"/>
    </row>
    <row r="36" spans="1:11" hidden="1" outlineLevel="1" collapsed="1" x14ac:dyDescent="0.25">
      <c r="A36" s="5" t="s">
        <v>471</v>
      </c>
      <c r="B36" s="6">
        <v>2</v>
      </c>
      <c r="C36" s="8"/>
      <c r="D36" s="8"/>
      <c r="E36" s="94"/>
      <c r="F36" s="8"/>
      <c r="G36" s="8"/>
      <c r="H36" s="94"/>
      <c r="I36" s="7"/>
      <c r="J36" s="7"/>
      <c r="K36" s="7"/>
    </row>
    <row r="37" spans="1:11" hidden="1" outlineLevel="1" collapsed="1" x14ac:dyDescent="0.25">
      <c r="A37" s="5" t="s">
        <v>472</v>
      </c>
      <c r="B37" s="6">
        <v>2</v>
      </c>
      <c r="C37" s="8"/>
      <c r="D37" s="8"/>
      <c r="E37" s="94"/>
      <c r="F37" s="8"/>
      <c r="G37" s="8"/>
      <c r="H37" s="94"/>
      <c r="I37" s="7"/>
      <c r="J37" s="7"/>
      <c r="K37" s="7"/>
    </row>
    <row r="38" spans="1:11" hidden="1" outlineLevel="1" collapsed="1" x14ac:dyDescent="0.25">
      <c r="A38" s="5" t="s">
        <v>473</v>
      </c>
      <c r="B38" s="6">
        <v>2</v>
      </c>
      <c r="C38" s="8"/>
      <c r="D38" s="8"/>
      <c r="E38" s="94"/>
      <c r="F38" s="8"/>
      <c r="G38" s="8"/>
      <c r="H38" s="94"/>
      <c r="I38" s="7"/>
      <c r="J38" s="7"/>
      <c r="K38" s="7"/>
    </row>
    <row r="39" spans="1:11" hidden="1" outlineLevel="1" collapsed="1" x14ac:dyDescent="0.25">
      <c r="A39" s="5" t="s">
        <v>474</v>
      </c>
      <c r="B39" s="6">
        <v>2</v>
      </c>
      <c r="C39" s="8"/>
      <c r="D39" s="8"/>
      <c r="E39" s="94"/>
      <c r="F39" s="8"/>
      <c r="G39" s="8"/>
      <c r="H39" s="94"/>
      <c r="I39" s="7"/>
      <c r="J39" s="7"/>
      <c r="K39" s="7"/>
    </row>
    <row r="40" spans="1:11" hidden="1" outlineLevel="1" collapsed="1" x14ac:dyDescent="0.25">
      <c r="A40" s="5" t="s">
        <v>475</v>
      </c>
      <c r="B40" s="6">
        <v>2</v>
      </c>
      <c r="C40" s="8"/>
      <c r="D40" s="8"/>
      <c r="E40" s="94"/>
      <c r="F40" s="8"/>
      <c r="G40" s="8"/>
      <c r="H40" s="94"/>
      <c r="I40" s="7"/>
      <c r="J40" s="7"/>
      <c r="K40" s="7"/>
    </row>
    <row r="41" spans="1:11" hidden="1" outlineLevel="1" collapsed="1" x14ac:dyDescent="0.25">
      <c r="A41" s="5" t="s">
        <v>294</v>
      </c>
      <c r="B41" s="6">
        <v>2</v>
      </c>
      <c r="C41" s="8"/>
      <c r="D41" s="8"/>
      <c r="E41" s="94"/>
      <c r="F41" s="8"/>
      <c r="G41" s="8"/>
      <c r="H41" s="94"/>
      <c r="I41" s="7"/>
      <c r="J41" s="7"/>
      <c r="K41" s="7"/>
    </row>
    <row r="42" spans="1:11" hidden="1" outlineLevel="1" collapsed="1" x14ac:dyDescent="0.25">
      <c r="A42" s="5" t="s">
        <v>476</v>
      </c>
      <c r="B42" s="6">
        <v>2</v>
      </c>
      <c r="C42" s="8"/>
      <c r="D42" s="8"/>
      <c r="E42" s="94"/>
      <c r="F42" s="8"/>
      <c r="G42" s="8"/>
      <c r="H42" s="94"/>
      <c r="I42" s="7"/>
      <c r="J42" s="7"/>
      <c r="K42" s="7"/>
    </row>
    <row r="43" spans="1:11" hidden="1" outlineLevel="1" collapsed="1" x14ac:dyDescent="0.25">
      <c r="A43" s="5" t="s">
        <v>477</v>
      </c>
      <c r="B43" s="6">
        <v>2</v>
      </c>
      <c r="C43" s="8"/>
      <c r="D43" s="8"/>
      <c r="E43" s="94"/>
      <c r="F43" s="8"/>
      <c r="G43" s="8"/>
      <c r="H43" s="94"/>
      <c r="I43" s="7"/>
      <c r="J43" s="7"/>
      <c r="K43" s="7"/>
    </row>
    <row r="44" spans="1:11" hidden="1" outlineLevel="1" collapsed="1" x14ac:dyDescent="0.25">
      <c r="A44" s="5" t="s">
        <v>478</v>
      </c>
      <c r="B44" s="6">
        <v>2</v>
      </c>
      <c r="C44" s="8"/>
      <c r="D44" s="8"/>
      <c r="E44" s="94"/>
      <c r="F44" s="8"/>
      <c r="G44" s="8"/>
      <c r="H44" s="94"/>
      <c r="I44" s="7"/>
      <c r="J44" s="7"/>
      <c r="K44" s="7"/>
    </row>
    <row r="45" spans="1:11" hidden="1" outlineLevel="1" collapsed="1" x14ac:dyDescent="0.25">
      <c r="A45" s="5" t="s">
        <v>479</v>
      </c>
      <c r="B45" s="6">
        <v>2</v>
      </c>
      <c r="C45" s="8"/>
      <c r="D45" s="8"/>
      <c r="E45" s="94"/>
      <c r="F45" s="8"/>
      <c r="G45" s="8"/>
      <c r="H45" s="94"/>
      <c r="I45" s="7"/>
      <c r="J45" s="7"/>
      <c r="K45" s="7"/>
    </row>
    <row r="46" spans="1:11" hidden="1" outlineLevel="1" collapsed="1" x14ac:dyDescent="0.25">
      <c r="A46" s="5" t="s">
        <v>480</v>
      </c>
      <c r="B46" s="6">
        <v>2</v>
      </c>
      <c r="C46" s="8"/>
      <c r="D46" s="8"/>
      <c r="E46" s="94"/>
      <c r="F46" s="8"/>
      <c r="G46" s="8"/>
      <c r="H46" s="94"/>
      <c r="I46" s="7"/>
      <c r="J46" s="7"/>
      <c r="K46" s="7"/>
    </row>
    <row r="47" spans="1:11" hidden="1" outlineLevel="1" collapsed="1" x14ac:dyDescent="0.25">
      <c r="A47" s="5" t="s">
        <v>112</v>
      </c>
      <c r="B47" s="6">
        <v>2</v>
      </c>
      <c r="C47" s="8"/>
      <c r="D47" s="8"/>
      <c r="E47" s="94"/>
      <c r="F47" s="8"/>
      <c r="G47" s="8"/>
      <c r="H47" s="94"/>
      <c r="I47" s="7"/>
      <c r="J47" s="7"/>
      <c r="K47" s="7"/>
    </row>
    <row r="48" spans="1:11" hidden="1" outlineLevel="1" collapsed="1" x14ac:dyDescent="0.25">
      <c r="A48" s="5" t="s">
        <v>481</v>
      </c>
      <c r="B48" s="6">
        <v>2</v>
      </c>
      <c r="C48" s="8"/>
      <c r="D48" s="8"/>
      <c r="E48" s="94"/>
      <c r="F48" s="8"/>
      <c r="G48" s="8"/>
      <c r="H48" s="94"/>
      <c r="I48" s="7"/>
      <c r="J48" s="7"/>
      <c r="K48" s="7"/>
    </row>
    <row r="49" spans="1:11" hidden="1" outlineLevel="1" collapsed="1" x14ac:dyDescent="0.25">
      <c r="A49" s="5" t="s">
        <v>482</v>
      </c>
      <c r="B49" s="6">
        <v>2</v>
      </c>
      <c r="C49" s="8"/>
      <c r="D49" s="8"/>
      <c r="E49" s="94"/>
      <c r="F49" s="8"/>
      <c r="G49" s="8"/>
      <c r="H49" s="94"/>
      <c r="I49" s="7"/>
      <c r="J49" s="7"/>
      <c r="K49" s="7"/>
    </row>
    <row r="50" spans="1:11" hidden="1" outlineLevel="1" collapsed="1" x14ac:dyDescent="0.25">
      <c r="A50" s="5" t="s">
        <v>226</v>
      </c>
      <c r="B50" s="6">
        <v>2</v>
      </c>
      <c r="C50" s="8"/>
      <c r="D50" s="8"/>
      <c r="E50" s="94"/>
      <c r="F50" s="8"/>
      <c r="G50" s="8"/>
      <c r="H50" s="94"/>
      <c r="I50" s="7"/>
      <c r="J50" s="7"/>
      <c r="K50" s="7"/>
    </row>
    <row r="51" spans="1:11" hidden="1" outlineLevel="1" collapsed="1" x14ac:dyDescent="0.25">
      <c r="A51" s="5" t="s">
        <v>483</v>
      </c>
      <c r="B51" s="6">
        <v>2</v>
      </c>
      <c r="C51" s="8"/>
      <c r="D51" s="8"/>
      <c r="E51" s="94"/>
      <c r="F51" s="8"/>
      <c r="G51" s="8"/>
      <c r="H51" s="94"/>
      <c r="I51" s="7"/>
      <c r="J51" s="7"/>
      <c r="K51" s="7"/>
    </row>
    <row r="52" spans="1:11" hidden="1" outlineLevel="1" collapsed="1" x14ac:dyDescent="0.25">
      <c r="A52" s="5" t="s">
        <v>308</v>
      </c>
      <c r="B52" s="6">
        <v>2</v>
      </c>
      <c r="C52" s="8"/>
      <c r="D52" s="8"/>
      <c r="E52" s="94"/>
      <c r="F52" s="8"/>
      <c r="G52" s="8"/>
      <c r="H52" s="94"/>
      <c r="I52" s="7"/>
      <c r="J52" s="7"/>
      <c r="K52" s="7"/>
    </row>
    <row r="53" spans="1:11" hidden="1" outlineLevel="1" collapsed="1" x14ac:dyDescent="0.25">
      <c r="A53" s="5" t="s">
        <v>484</v>
      </c>
      <c r="B53" s="6">
        <v>2</v>
      </c>
      <c r="C53" s="8"/>
      <c r="D53" s="8"/>
      <c r="E53" s="94"/>
      <c r="F53" s="8"/>
      <c r="G53" s="8"/>
      <c r="H53" s="94"/>
      <c r="I53" s="7"/>
      <c r="J53" s="7"/>
      <c r="K53" s="7"/>
    </row>
    <row r="54" spans="1:11" hidden="1" outlineLevel="1" collapsed="1" x14ac:dyDescent="0.25">
      <c r="A54" s="5" t="s">
        <v>485</v>
      </c>
      <c r="B54" s="6">
        <v>2</v>
      </c>
      <c r="C54" s="8"/>
      <c r="D54" s="8"/>
      <c r="E54" s="94"/>
      <c r="F54" s="8"/>
      <c r="G54" s="8"/>
      <c r="H54" s="94"/>
      <c r="I54" s="7"/>
      <c r="J54" s="7"/>
      <c r="K54" s="7"/>
    </row>
    <row r="55" spans="1:11" hidden="1" outlineLevel="1" collapsed="1" x14ac:dyDescent="0.25">
      <c r="A55" s="5" t="s">
        <v>486</v>
      </c>
      <c r="B55" s="6">
        <v>2</v>
      </c>
      <c r="C55" s="8"/>
      <c r="D55" s="8"/>
      <c r="E55" s="94"/>
      <c r="F55" s="8"/>
      <c r="G55" s="8"/>
      <c r="H55" s="94"/>
      <c r="I55" s="7"/>
      <c r="J55" s="7"/>
      <c r="K55" s="7"/>
    </row>
    <row r="56" spans="1:11" hidden="1" outlineLevel="1" collapsed="1" x14ac:dyDescent="0.25">
      <c r="A56" s="5" t="s">
        <v>222</v>
      </c>
      <c r="B56" s="6">
        <v>2</v>
      </c>
      <c r="C56" s="8"/>
      <c r="D56" s="8"/>
      <c r="E56" s="94"/>
      <c r="F56" s="8"/>
      <c r="G56" s="8"/>
      <c r="H56" s="94"/>
      <c r="I56" s="7"/>
      <c r="J56" s="7"/>
      <c r="K56" s="7"/>
    </row>
    <row r="57" spans="1:11" hidden="1" outlineLevel="1" collapsed="1" x14ac:dyDescent="0.25">
      <c r="A57" s="5" t="s">
        <v>13</v>
      </c>
      <c r="B57" s="6">
        <v>2</v>
      </c>
      <c r="C57" s="8"/>
      <c r="D57" s="8"/>
      <c r="E57" s="94"/>
      <c r="F57" s="8"/>
      <c r="G57" s="8"/>
      <c r="H57" s="94"/>
      <c r="I57" s="7"/>
      <c r="J57" s="7"/>
      <c r="K57" s="7"/>
    </row>
    <row r="58" spans="1:11" hidden="1" outlineLevel="1" collapsed="1" x14ac:dyDescent="0.25">
      <c r="A58" s="5" t="s">
        <v>487</v>
      </c>
      <c r="B58" s="6">
        <v>2</v>
      </c>
      <c r="C58" s="8"/>
      <c r="D58" s="8"/>
      <c r="E58" s="94"/>
      <c r="F58" s="8"/>
      <c r="G58" s="8"/>
      <c r="H58" s="94"/>
      <c r="I58" s="7"/>
      <c r="J58" s="7"/>
      <c r="K58" s="7"/>
    </row>
    <row r="59" spans="1:11" hidden="1" outlineLevel="1" collapsed="1" x14ac:dyDescent="0.25">
      <c r="A59" s="5" t="s">
        <v>488</v>
      </c>
      <c r="B59" s="6">
        <v>2</v>
      </c>
      <c r="C59" s="8"/>
      <c r="D59" s="8"/>
      <c r="E59" s="94"/>
      <c r="F59" s="8"/>
      <c r="G59" s="8"/>
      <c r="H59" s="94"/>
      <c r="I59" s="7"/>
      <c r="J59" s="7"/>
      <c r="K59" s="7"/>
    </row>
    <row r="60" spans="1:11" hidden="1" outlineLevel="1" collapsed="1" x14ac:dyDescent="0.25">
      <c r="A60" s="5" t="s">
        <v>489</v>
      </c>
      <c r="B60" s="6">
        <v>2</v>
      </c>
      <c r="C60" s="8"/>
      <c r="D60" s="8"/>
      <c r="E60" s="94"/>
      <c r="F60" s="8"/>
      <c r="G60" s="8"/>
      <c r="H60" s="94"/>
      <c r="I60" s="7"/>
      <c r="J60" s="7"/>
      <c r="K60" s="7"/>
    </row>
    <row r="61" spans="1:11" hidden="1" outlineLevel="1" collapsed="1" x14ac:dyDescent="0.25">
      <c r="A61" s="5" t="s">
        <v>308</v>
      </c>
      <c r="B61" s="6">
        <v>2</v>
      </c>
      <c r="C61" s="8"/>
      <c r="D61" s="8"/>
      <c r="E61" s="94"/>
      <c r="F61" s="8"/>
      <c r="G61" s="8"/>
      <c r="H61" s="94"/>
      <c r="I61" s="7"/>
      <c r="J61" s="7"/>
      <c r="K61" s="7"/>
    </row>
    <row r="62" spans="1:11" hidden="1" outlineLevel="1" collapsed="1" x14ac:dyDescent="0.25">
      <c r="A62" s="5" t="s">
        <v>437</v>
      </c>
      <c r="B62" s="6">
        <v>2</v>
      </c>
      <c r="C62" s="8"/>
      <c r="D62" s="8"/>
      <c r="E62" s="94"/>
      <c r="F62" s="8"/>
      <c r="G62" s="8"/>
      <c r="H62" s="94"/>
      <c r="I62" s="7"/>
      <c r="J62" s="7"/>
      <c r="K62" s="7"/>
    </row>
    <row r="63" spans="1:11" collapsed="1" x14ac:dyDescent="0.25">
      <c r="E63" s="94"/>
      <c r="H63" s="94"/>
    </row>
    <row r="64" spans="1:11" x14ac:dyDescent="0.25">
      <c r="A64" s="23" t="s">
        <v>143</v>
      </c>
      <c r="C64" s="24">
        <f>SUM(C4:C32)/29</f>
        <v>71.767241379310349</v>
      </c>
      <c r="D64" s="24">
        <f t="shared" ref="D64:G64" si="4">SUM(D4:D32)/29</f>
        <v>72.22275862068966</v>
      </c>
      <c r="E64" s="94">
        <f t="shared" ref="E64" si="5">GEOMEAN(C64:D64)</f>
        <v>71.994639738043702</v>
      </c>
      <c r="F64" s="24">
        <f t="shared" si="4"/>
        <v>71.681034482758619</v>
      </c>
      <c r="G64" s="24">
        <f t="shared" si="4"/>
        <v>71.767241379310349</v>
      </c>
      <c r="H64" s="94">
        <f t="shared" ref="H64" si="6">GEOMEAN(F64:G64)</f>
        <v>71.724124979276027</v>
      </c>
      <c r="I64" s="94">
        <f t="shared" ref="I64:K64" si="7">C64/F64*100</f>
        <v>100.12026458208058</v>
      </c>
      <c r="J64" s="94">
        <f t="shared" si="7"/>
        <v>100.63471471471472</v>
      </c>
      <c r="K64" s="94">
        <f t="shared" si="7"/>
        <v>100.37716006831153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8"/>
  <sheetViews>
    <sheetView workbookViewId="0">
      <selection activeCell="G18" sqref="G18"/>
    </sheetView>
  </sheetViews>
  <sheetFormatPr defaultRowHeight="15" x14ac:dyDescent="0.25"/>
  <cols>
    <col min="1" max="1" width="36.8554687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1" t="s">
        <v>4</v>
      </c>
      <c r="D2" s="1" t="s">
        <v>5</v>
      </c>
      <c r="E2" s="1" t="s">
        <v>6</v>
      </c>
      <c r="F2" s="1" t="s">
        <v>4</v>
      </c>
      <c r="G2" s="1" t="s">
        <v>5</v>
      </c>
      <c r="H2" s="1" t="s">
        <v>6</v>
      </c>
      <c r="I2" s="1" t="s">
        <v>4</v>
      </c>
      <c r="J2" s="1" t="s">
        <v>5</v>
      </c>
      <c r="K2" s="1" t="s">
        <v>6</v>
      </c>
    </row>
    <row r="3" spans="1:11" x14ac:dyDescent="0.25">
      <c r="A3" s="2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137</v>
      </c>
      <c r="B4" s="6">
        <v>1</v>
      </c>
      <c r="C4" s="100">
        <v>101.56</v>
      </c>
      <c r="D4" s="100">
        <v>125</v>
      </c>
      <c r="E4" s="7">
        <f>GEOMEAN(C4:D4)</f>
        <v>112.67209059922514</v>
      </c>
      <c r="F4" s="7">
        <v>92.3</v>
      </c>
      <c r="G4" s="7">
        <v>140</v>
      </c>
      <c r="H4" s="7">
        <f t="shared" ref="H4:H7" si="0">GEOMEAN(F4:G4)</f>
        <v>113.67497525840945</v>
      </c>
      <c r="I4" s="7">
        <f>C4/F4*100</f>
        <v>110.03250270855904</v>
      </c>
      <c r="J4" s="7">
        <f t="shared" ref="J4:K4" si="1">D4/G4*100</f>
        <v>89.285714285714292</v>
      </c>
      <c r="K4" s="7">
        <f t="shared" si="1"/>
        <v>99.117761269000056</v>
      </c>
    </row>
    <row r="5" spans="1:11" x14ac:dyDescent="0.25">
      <c r="A5" s="5" t="s">
        <v>138</v>
      </c>
      <c r="B5" s="6">
        <v>1</v>
      </c>
      <c r="C5" s="100">
        <v>70</v>
      </c>
      <c r="D5" s="100">
        <v>70</v>
      </c>
      <c r="E5" s="7">
        <f t="shared" ref="E5:E8" si="2">GEOMEAN(C5:D5)</f>
        <v>70</v>
      </c>
      <c r="F5" s="7">
        <v>77</v>
      </c>
      <c r="G5" s="7">
        <v>77</v>
      </c>
      <c r="H5" s="7">
        <f t="shared" si="0"/>
        <v>77</v>
      </c>
      <c r="I5" s="7">
        <f t="shared" ref="I5:I8" si="3">C5/F5*100</f>
        <v>90.909090909090907</v>
      </c>
      <c r="J5" s="7">
        <f t="shared" ref="J5:J8" si="4">D5/G5*100</f>
        <v>90.909090909090907</v>
      </c>
      <c r="K5" s="7">
        <f t="shared" ref="K5:K8" si="5">E5/H5*100</f>
        <v>90.909090909090907</v>
      </c>
    </row>
    <row r="6" spans="1:11" x14ac:dyDescent="0.25">
      <c r="A6" s="5" t="s">
        <v>139</v>
      </c>
      <c r="B6" s="6">
        <v>1</v>
      </c>
      <c r="C6" s="100">
        <v>130.76</v>
      </c>
      <c r="D6" s="100">
        <v>130.76</v>
      </c>
      <c r="E6" s="7">
        <f t="shared" si="2"/>
        <v>130.76</v>
      </c>
      <c r="F6" s="7">
        <v>110.9</v>
      </c>
      <c r="G6" s="7">
        <v>110.9</v>
      </c>
      <c r="H6" s="7">
        <f t="shared" si="0"/>
        <v>110.9</v>
      </c>
      <c r="I6" s="7">
        <f t="shared" si="3"/>
        <v>117.90802524797112</v>
      </c>
      <c r="J6" s="7">
        <f t="shared" si="4"/>
        <v>117.90802524797112</v>
      </c>
      <c r="K6" s="7">
        <f t="shared" si="5"/>
        <v>117.90802524797112</v>
      </c>
    </row>
    <row r="7" spans="1:11" x14ac:dyDescent="0.25">
      <c r="A7" s="5" t="s">
        <v>140</v>
      </c>
      <c r="B7" s="6">
        <v>1</v>
      </c>
      <c r="C7" s="100">
        <v>80</v>
      </c>
      <c r="D7" s="100">
        <v>80</v>
      </c>
      <c r="E7" s="7">
        <f t="shared" si="2"/>
        <v>80</v>
      </c>
      <c r="F7" s="7">
        <v>80</v>
      </c>
      <c r="G7" s="7">
        <v>80</v>
      </c>
      <c r="H7" s="7">
        <f t="shared" si="0"/>
        <v>80</v>
      </c>
      <c r="I7" s="7">
        <f t="shared" si="3"/>
        <v>100</v>
      </c>
      <c r="J7" s="7">
        <f t="shared" si="4"/>
        <v>100</v>
      </c>
      <c r="K7" s="7">
        <f t="shared" si="5"/>
        <v>100</v>
      </c>
    </row>
    <row r="8" spans="1:11" x14ac:dyDescent="0.25">
      <c r="A8" s="5" t="s">
        <v>141</v>
      </c>
      <c r="B8" s="6">
        <v>1</v>
      </c>
      <c r="C8" s="100">
        <v>134.61000000000001</v>
      </c>
      <c r="D8" s="100">
        <v>134.61000000000001</v>
      </c>
      <c r="E8" s="7">
        <f t="shared" si="2"/>
        <v>134.61000000000001</v>
      </c>
      <c r="F8" s="7">
        <v>110.9</v>
      </c>
      <c r="G8" s="7">
        <v>130</v>
      </c>
      <c r="H8" s="7">
        <f>GEOMEAN(F8:G8)</f>
        <v>120.07081243999309</v>
      </c>
      <c r="I8" s="7">
        <f t="shared" si="3"/>
        <v>121.37962128043283</v>
      </c>
      <c r="J8" s="7">
        <f t="shared" si="4"/>
        <v>103.54615384615387</v>
      </c>
      <c r="K8" s="7">
        <f t="shared" si="5"/>
        <v>112.10884416000188</v>
      </c>
    </row>
    <row r="9" spans="1:11" x14ac:dyDescent="0.25">
      <c r="A9" s="5" t="s">
        <v>142</v>
      </c>
      <c r="B9" s="6">
        <v>1</v>
      </c>
      <c r="C9" s="101"/>
      <c r="D9" s="101"/>
      <c r="E9" s="7"/>
      <c r="F9" s="8"/>
      <c r="G9" s="8"/>
      <c r="H9" s="8"/>
      <c r="I9" s="7"/>
      <c r="J9" s="7"/>
      <c r="K9" s="7"/>
    </row>
    <row r="10" spans="1:11" x14ac:dyDescent="0.25">
      <c r="A10" s="2" t="s">
        <v>15</v>
      </c>
      <c r="B10" s="3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5" t="s">
        <v>137</v>
      </c>
      <c r="B11" s="6">
        <v>2</v>
      </c>
      <c r="C11" s="8"/>
      <c r="D11" s="8"/>
      <c r="E11" s="8"/>
      <c r="F11" s="8"/>
      <c r="G11" s="8"/>
      <c r="H11" s="8"/>
      <c r="I11" s="7"/>
      <c r="J11" s="7"/>
      <c r="K11" s="7"/>
    </row>
    <row r="12" spans="1:11" x14ac:dyDescent="0.25">
      <c r="A12" s="5" t="s">
        <v>138</v>
      </c>
      <c r="B12" s="6">
        <v>2</v>
      </c>
      <c r="C12" s="8"/>
      <c r="D12" s="8"/>
      <c r="E12" s="8"/>
      <c r="F12" s="8"/>
      <c r="G12" s="8"/>
      <c r="H12" s="8"/>
      <c r="I12" s="7"/>
      <c r="J12" s="7"/>
      <c r="K12" s="7"/>
    </row>
    <row r="13" spans="1:11" x14ac:dyDescent="0.25">
      <c r="A13" s="5" t="s">
        <v>139</v>
      </c>
      <c r="B13" s="6">
        <v>2</v>
      </c>
      <c r="C13" s="8"/>
      <c r="D13" s="8"/>
      <c r="E13" s="8"/>
      <c r="F13" s="8"/>
      <c r="G13" s="8"/>
      <c r="H13" s="8"/>
      <c r="I13" s="7"/>
      <c r="J13" s="7"/>
      <c r="K13" s="7"/>
    </row>
    <row r="14" spans="1:11" x14ac:dyDescent="0.25">
      <c r="A14" s="5" t="s">
        <v>140</v>
      </c>
      <c r="B14" s="6">
        <v>2</v>
      </c>
      <c r="C14" s="8"/>
      <c r="D14" s="8"/>
      <c r="E14" s="8"/>
      <c r="F14" s="8"/>
      <c r="G14" s="8"/>
      <c r="H14" s="8"/>
      <c r="I14" s="7"/>
      <c r="J14" s="7"/>
      <c r="K14" s="7"/>
    </row>
    <row r="15" spans="1:11" x14ac:dyDescent="0.25">
      <c r="A15" s="5" t="s">
        <v>141</v>
      </c>
      <c r="B15" s="6">
        <v>2</v>
      </c>
      <c r="C15" s="8"/>
      <c r="D15" s="8"/>
      <c r="E15" s="8"/>
      <c r="F15" s="8"/>
      <c r="G15" s="8"/>
      <c r="H15" s="8"/>
      <c r="I15" s="7"/>
      <c r="J15" s="7"/>
      <c r="K15" s="7"/>
    </row>
    <row r="16" spans="1:11" x14ac:dyDescent="0.25">
      <c r="A16" s="5" t="s">
        <v>142</v>
      </c>
      <c r="B16" s="6">
        <v>2</v>
      </c>
      <c r="C16" s="8"/>
      <c r="D16" s="8"/>
      <c r="E16" s="8"/>
      <c r="F16" s="8"/>
      <c r="G16" s="8"/>
      <c r="H16" s="8"/>
      <c r="I16" s="7"/>
      <c r="J16" s="7"/>
      <c r="K16" s="7"/>
    </row>
    <row r="18" spans="1:11" x14ac:dyDescent="0.25">
      <c r="A18" s="17" t="s">
        <v>143</v>
      </c>
      <c r="C18" s="18">
        <f>SUM(C4:C8)/5</f>
        <v>103.38600000000001</v>
      </c>
      <c r="D18" s="18">
        <f t="shared" ref="D18:H18" si="6">SUM(D4:D8)/5</f>
        <v>108.074</v>
      </c>
      <c r="E18" s="18">
        <f t="shared" si="6"/>
        <v>105.60841811984503</v>
      </c>
      <c r="F18" s="18">
        <f t="shared" si="6"/>
        <v>94.22</v>
      </c>
      <c r="G18" s="18">
        <f t="shared" si="6"/>
        <v>107.58</v>
      </c>
      <c r="H18" s="18">
        <f t="shared" si="6"/>
        <v>100.32915753968052</v>
      </c>
      <c r="I18" s="94">
        <f t="shared" ref="I18" si="7">C18/F18*100</f>
        <v>109.72829547866696</v>
      </c>
      <c r="J18" s="94">
        <f t="shared" ref="J18" si="8">D18/G18*100</f>
        <v>100.45919315857965</v>
      </c>
      <c r="K18" s="94">
        <f t="shared" ref="K18" si="9">E18/H18*100</f>
        <v>105.26194050625466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37</vt:i4>
      </vt:variant>
    </vt:vector>
  </HeadingPairs>
  <TitlesOfParts>
    <vt:vector size="37" baseType="lpstr">
      <vt:lpstr>Свод РС (Я)</vt:lpstr>
      <vt:lpstr>Абый</vt:lpstr>
      <vt:lpstr>Алдан</vt:lpstr>
      <vt:lpstr>Аллаиха</vt:lpstr>
      <vt:lpstr>Анабар</vt:lpstr>
      <vt:lpstr>Амга</vt:lpstr>
      <vt:lpstr>Булун</vt:lpstr>
      <vt:lpstr>ВерхВилюйск</vt:lpstr>
      <vt:lpstr>ВерхКолымск</vt:lpstr>
      <vt:lpstr>Верхоян</vt:lpstr>
      <vt:lpstr>Вилюй</vt:lpstr>
      <vt:lpstr>Горный</vt:lpstr>
      <vt:lpstr>Жиган</vt:lpstr>
      <vt:lpstr>Кобяй</vt:lpstr>
      <vt:lpstr>Ленск</vt:lpstr>
      <vt:lpstr>МегиноКанг</vt:lpstr>
      <vt:lpstr>Мирный</vt:lpstr>
      <vt:lpstr>Момский</vt:lpstr>
      <vt:lpstr>Намск</vt:lpstr>
      <vt:lpstr>Нерюнгр</vt:lpstr>
      <vt:lpstr>Нижнеколымский</vt:lpstr>
      <vt:lpstr>Нюрба</vt:lpstr>
      <vt:lpstr>Оймякон</vt:lpstr>
      <vt:lpstr>Олекма</vt:lpstr>
      <vt:lpstr>Оленек</vt:lpstr>
      <vt:lpstr>СрКолым</vt:lpstr>
      <vt:lpstr>Сунтар</vt:lpstr>
      <vt:lpstr>Таатта</vt:lpstr>
      <vt:lpstr>Томпон</vt:lpstr>
      <vt:lpstr>Усть-Алдан</vt:lpstr>
      <vt:lpstr>УстьМай</vt:lpstr>
      <vt:lpstr>Усть-Яна</vt:lpstr>
      <vt:lpstr>Хангаласс</vt:lpstr>
      <vt:lpstr>Чурапч</vt:lpstr>
      <vt:lpstr>Эвено-Бытан</vt:lpstr>
      <vt:lpstr>Жатай</vt:lpstr>
      <vt:lpstr>Якутск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Vasilii</cp:lastModifiedBy>
  <dcterms:created xsi:type="dcterms:W3CDTF">2022-06-08T00:17:21Z</dcterms:created>
  <dcterms:modified xsi:type="dcterms:W3CDTF">2022-09-16T05:08:39Z</dcterms:modified>
</cp:coreProperties>
</file>